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peacock\Documents\Filing Cabinet\Common Data Set\2018\"/>
    </mc:Choice>
  </mc:AlternateContent>
  <bookViews>
    <workbookView xWindow="0" yWindow="0" windowWidth="20136" windowHeight="8616" firstSheet="4" activeTab="4"/>
  </bookViews>
  <sheets>
    <sheet name="General" sheetId="12" r:id="rId1"/>
    <sheet name="Enrollment Persistence" sheetId="2" r:id="rId2"/>
    <sheet name="Admissions" sheetId="3" r:id="rId3"/>
    <sheet name="Transfers" sheetId="5" r:id="rId4"/>
    <sheet name="Student Life" sheetId="6" r:id="rId5"/>
    <sheet name="Expenses" sheetId="7" r:id="rId6"/>
    <sheet name="Financial Aid" sheetId="8" r:id="rId7"/>
    <sheet name="Courses and Faculty" sheetId="9" r:id="rId8"/>
    <sheet name="CDS-J" sheetId="10" r:id="rId9"/>
    <sheet name="CDS Definitions" sheetId="11" r:id="rId10"/>
  </sheets>
  <definedNames>
    <definedName name="HTML_CodePage" hidden="1">1252</definedName>
    <definedName name="HTML_Control" hidden="1">{"'new stud attri'!$A$1:$J$58"}</definedName>
    <definedName name="HTML_Description" hidden="1">"Source:  Survey of American Freshmen"</definedName>
    <definedName name="HTML_Email" hidden="1">""</definedName>
    <definedName name="HTML_Header" hidden="1">""</definedName>
    <definedName name="HTML_LastUpdate" hidden="1">"1/5/01"</definedName>
    <definedName name="HTML_LineAfter" hidden="1">TRUE</definedName>
    <definedName name="HTML_LineBefore" hidden="1">TRUE</definedName>
    <definedName name="HTML_Name" hidden="1">"Ross Peacock"</definedName>
    <definedName name="HTML_OBDlg2" hidden="1">TRUE</definedName>
    <definedName name="HTML_OBDlg4" hidden="1">TRUE</definedName>
    <definedName name="HTML_OS" hidden="1">0</definedName>
    <definedName name="HTML_PathFile" hidden="1">"E:\MacHTTP Software &amp; Docs\WWW\Databook\attributes.html"</definedName>
    <definedName name="HTML_Title" hidden="1">"2000-2001 Databook"</definedName>
    <definedName name="HTML1_1" hidden="1">"[databook]Sheet1!$A$7:$E$377"</definedName>
    <definedName name="HTML1_10" hidden="1">""</definedName>
    <definedName name="HTML1_11" hidden="1">-4146</definedName>
    <definedName name="HTML1_12" hidden="1">"Sardonicus II:databook3.html"</definedName>
    <definedName name="HTML1_2" hidden="1">1</definedName>
    <definedName name="HTML1_3" hidden="1">"Academic Year 1995-96"</definedName>
    <definedName name="HTML1_4" hidden="1">""</definedName>
    <definedName name="HTML1_5" hidden="1">""</definedName>
    <definedName name="HTML1_6" hidden="1">-4146</definedName>
    <definedName name="HTML1_7" hidden="1">-4146</definedName>
    <definedName name="HTML1_8" hidden="1">"4/4/96"</definedName>
    <definedName name="HTML1_9" hidden="1">"Ross Peacock"</definedName>
    <definedName name="HTML10_1" hidden="1">"'[9697databook]Sheet1'!$A$338:$D$382"</definedName>
    <definedName name="HTML10_10" hidden="1">""</definedName>
    <definedName name="HTML10_11" hidden="1">1</definedName>
    <definedName name="HTML10_12" hidden="1">"Sardonicus II:Filing Cabinet:Data Book:finance.html"</definedName>
    <definedName name="HTML10_2" hidden="1">1</definedName>
    <definedName name="HTML10_3" hidden="1">"Databook Finances"</definedName>
    <definedName name="HTML10_4" hidden="1">"Finances and Endowment"</definedName>
    <definedName name="HTML10_5" hidden="1">""</definedName>
    <definedName name="HTML10_6" hidden="1">-4146</definedName>
    <definedName name="HTML10_7" hidden="1">-4146</definedName>
    <definedName name="HTML10_8" hidden="1">"10/31/96"</definedName>
    <definedName name="HTML10_9" hidden="1">"Ross Peacock"</definedName>
    <definedName name="HTML11_1" hidden="1">"'[9697databook]Sheet1'!$A$211:$D$284"</definedName>
    <definedName name="HTML11_10" hidden="1">""</definedName>
    <definedName name="HTML11_11" hidden="1">1</definedName>
    <definedName name="HTML11_12" hidden="1">"Sardonicus II:Filing Cabinet:Data Book:temp2.html"</definedName>
    <definedName name="HTML11_2" hidden="1">1</definedName>
    <definedName name="HTML11_3" hidden="1">"9697databook"</definedName>
    <definedName name="HTML11_4" hidden="1">"Sheet1"</definedName>
    <definedName name="HTML11_5" hidden="1">""</definedName>
    <definedName name="HTML11_6" hidden="1">-4146</definedName>
    <definedName name="HTML11_7" hidden="1">-4146</definedName>
    <definedName name="HTML11_8" hidden="1">"11/21/96"</definedName>
    <definedName name="HTML11_9" hidden="1">"Ross Peacock"</definedName>
    <definedName name="HTML12_1" hidden="1">"'[9697databook]Sheet1'!$A$384:$D$389"</definedName>
    <definedName name="HTML12_10" hidden="1">""</definedName>
    <definedName name="HTML12_11" hidden="1">1</definedName>
    <definedName name="HTML12_12" hidden="1">"Sardonicus II:temp.html"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"'[9697databook]Sheet1'!$A$286:$D$343"</definedName>
    <definedName name="HTML13_10" hidden="1">""</definedName>
    <definedName name="HTML13_11" hidden="1">1</definedName>
    <definedName name="HTML13_12" hidden="1">"Sardonicus II:HTTP Software:MacHTTP 2.0:MacHTTP Software &amp; Docs:WWW:Databook:attributes2.html"</definedName>
    <definedName name="HTML13_2" hidden="1">1</definedName>
    <definedName name="HTML13_3" hidden="1">"New Students"</definedName>
    <definedName name="HTML13_4" hidden="1">"New Student Characteristics"</definedName>
    <definedName name="HTML13_5" hidden="1">""</definedName>
    <definedName name="HTML13_6" hidden="1">-4146</definedName>
    <definedName name="HTML13_7" hidden="1">1</definedName>
    <definedName name="HTML13_8" hidden="1">"1/22/97"</definedName>
    <definedName name="HTML13_9" hidden="1">"Ross Peacock"</definedName>
    <definedName name="HTML14_1" hidden="1">"'[9798 Databook]General'!$A$1:$E$36"</definedName>
    <definedName name="HTML14_10" hidden="1">""</definedName>
    <definedName name="HTML14_11" hidden="1">1</definedName>
    <definedName name="HTML14_12" hidden="1">"Sardonicus II:HTTP Software:MacHTTP 2.0:MacHTTP Software &amp; Docs:WWW:Databook:gen_info.html"</definedName>
    <definedName name="HTML14_2" hidden="1">1</definedName>
    <definedName name="HTML14_3" hidden="1">"9798 Databook"</definedName>
    <definedName name="HTML14_4" hidden="1">"General Info"</definedName>
    <definedName name="HTML14_5" hidden="1">""</definedName>
    <definedName name="HTML14_6" hidden="1">1</definedName>
    <definedName name="HTML14_7" hidden="1">-4146</definedName>
    <definedName name="HTML14_8" hidden="1">"9/19/97"</definedName>
    <definedName name="HTML14_9" hidden="1">"Ross Peacock"</definedName>
    <definedName name="HTML15_1" hidden="1">"'[9798 Databook]Enrollment'!$A$1:$F$45"</definedName>
    <definedName name="HTML15_10" hidden="1">""</definedName>
    <definedName name="HTML15_11" hidden="1">1</definedName>
    <definedName name="HTML15_12" hidden="1">"Sardonicus II:HTTP Software:MacHTTP 2.0:MacHTTP Software &amp; Docs:WWW:Databook:enr_adm3.html"</definedName>
    <definedName name="HTML15_2" hidden="1">1</definedName>
    <definedName name="HTML15_3" hidden="1">"9798 Databook"</definedName>
    <definedName name="HTML15_4" hidden="1">"Enrollment"</definedName>
    <definedName name="HTML15_5" hidden="1">""</definedName>
    <definedName name="HTML15_6" hidden="1">-4146</definedName>
    <definedName name="HTML15_7" hidden="1">1</definedName>
    <definedName name="HTML15_8" hidden="1">"9/19/97"</definedName>
    <definedName name="HTML15_9" hidden="1">"Ross Peacock"</definedName>
    <definedName name="HTML16_1" hidden="1">"'[9798 Databook]Enrollment'!$A$2:$F$46"</definedName>
    <definedName name="HTML16_10" hidden="1">""</definedName>
    <definedName name="HTML16_11" hidden="1">1</definedName>
    <definedName name="HTML16_12" hidden="1">"Sardonicus II:HTTP Software:MacHTTP 2.0:MacHTTP Software &amp; Docs:WWW:Databook:enr_adm3.html"</definedName>
    <definedName name="HTML16_2" hidden="1">1</definedName>
    <definedName name="HTML16_3" hidden="1">"9798 Databook"</definedName>
    <definedName name="HTML16_4" hidden="1">"Enrollment"</definedName>
    <definedName name="HTML16_5" hidden="1">""</definedName>
    <definedName name="HTML16_6" hidden="1">-4146</definedName>
    <definedName name="HTML16_7" hidden="1">1</definedName>
    <definedName name="HTML16_8" hidden="1">"9/22/97"</definedName>
    <definedName name="HTML16_9" hidden="1">"Ross Peacock"</definedName>
    <definedName name="HTML17_1" hidden="1">"'[9798 Databook]Divisonal Enrollments'!$A$2:$F$35"</definedName>
    <definedName name="HTML17_10" hidden="1">""</definedName>
    <definedName name="HTML17_11" hidden="1">1</definedName>
    <definedName name="HTML17_12" hidden="1">"Sardonicus II:HTTP Software:MacHTTP 2.0:MacHTTP Software &amp; Docs:WWW:Databook:div_enroll.html"</definedName>
    <definedName name="HTML17_2" hidden="1">1</definedName>
    <definedName name="HTML17_3" hidden="1">"9798 Databook"</definedName>
    <definedName name="HTML17_4" hidden="1">"Divisonal Enrollments"</definedName>
    <definedName name="HTML17_5" hidden="1">""</definedName>
    <definedName name="HTML17_6" hidden="1">-4146</definedName>
    <definedName name="HTML17_7" hidden="1">1</definedName>
    <definedName name="HTML17_8" hidden="1">"9/22/97"</definedName>
    <definedName name="HTML17_9" hidden="1">"Ross Peacock"</definedName>
    <definedName name="HTML18_1" hidden="1">"'[9798 Databook]Degrees'!$A$2:$F$70"</definedName>
    <definedName name="HTML18_10" hidden="1">""</definedName>
    <definedName name="HTML18_11" hidden="1">1</definedName>
    <definedName name="HTML18_12" hidden="1">"Sardonicus II:HTTP Software:MacHTTP 2.0:MacHTTP Software &amp; Docs:WWW:Databook:grad_stats.html"</definedName>
    <definedName name="HTML18_2" hidden="1">1</definedName>
    <definedName name="HTML18_3" hidden="1">"9798 Databook"</definedName>
    <definedName name="HTML18_4" hidden="1">"Graduation Statistics"</definedName>
    <definedName name="HTML18_5" hidden="1">""</definedName>
    <definedName name="HTML18_6" hidden="1">1</definedName>
    <definedName name="HTML18_7" hidden="1">-4146</definedName>
    <definedName name="HTML18_8" hidden="1">"9/22/97"</definedName>
    <definedName name="HTML18_9" hidden="1">"Ross Peacock"</definedName>
    <definedName name="HTML19_1" hidden="1">"'[9798 Databook]Endowment'!$A$1:$C$7"</definedName>
    <definedName name="HTML19_10" hidden="1">""</definedName>
    <definedName name="HTML19_11" hidden="1">1</definedName>
    <definedName name="HTML19_12" hidden="1">"Sardonicus II:HTTP Software:MacHTTP 2.0:MacHTTP Software &amp; Docs:WWW:Databook:endow.html"</definedName>
    <definedName name="HTML19_2" hidden="1">1</definedName>
    <definedName name="HTML19_3" hidden="1">"9798 Databook"</definedName>
    <definedName name="HTML19_4" hidden="1">"Endowment"</definedName>
    <definedName name="HTML19_5" hidden="1">""</definedName>
    <definedName name="HTML19_6" hidden="1">-4146</definedName>
    <definedName name="HTML19_7" hidden="1">1</definedName>
    <definedName name="HTML19_8" hidden="1">"12/11/97"</definedName>
    <definedName name="HTML19_9" hidden="1">"Ross Peacock"</definedName>
    <definedName name="HTML2_1" hidden="1">"'[9697databook]Sheet1'!$A$7:$D$380"</definedName>
    <definedName name="HTML2_10" hidden="1">""</definedName>
    <definedName name="HTML2_11" hidden="1">1</definedName>
    <definedName name="HTML2_12" hidden="1">"Sardonicus II:HTTP Software:MacHTTP 2.0:MacHTTP Software &amp; Docs:WWW:Documents:96databook.html"</definedName>
    <definedName name="HTML2_2" hidden="1">1</definedName>
    <definedName name="HTML2_3" hidden="1">"9697databook"</definedName>
    <definedName name="HTML2_4" hidden="1">"Oberlin College Databook"</definedName>
    <definedName name="HTML2_5" hidden="1">""</definedName>
    <definedName name="HTML2_6" hidden="1">-4146</definedName>
    <definedName name="HTML2_7" hidden="1">-4146</definedName>
    <definedName name="HTML2_8" hidden="1">"10/28/96"</definedName>
    <definedName name="HTML2_9" hidden="1">"Ross Peacock"</definedName>
    <definedName name="HTML20_1" hidden="1">"'[9798 Databook]new stud attri'!$A$1:$F$58"</definedName>
    <definedName name="HTML20_10" hidden="1">""</definedName>
    <definedName name="HTML20_11" hidden="1">1</definedName>
    <definedName name="HTML20_12" hidden="1">"Sardonicus II:HTTP Software:MacHTTP 2.0:MacHTTP Software &amp; Docs:WWW:Databook:attributes.html"</definedName>
    <definedName name="HTML20_2" hidden="1">1</definedName>
    <definedName name="HTML20_3" hidden="1">"97-98 Databook"</definedName>
    <definedName name="HTML20_4" hidden="1">"Oberlin New Student Attributes"</definedName>
    <definedName name="HTML20_5" hidden="1">"Source:  Survey of American Freshmen"</definedName>
    <definedName name="HTML20_6" hidden="1">1</definedName>
    <definedName name="HTML20_7" hidden="1">1</definedName>
    <definedName name="HTML20_8" hidden="1">"2/3/98"</definedName>
    <definedName name="HTML20_9" hidden="1">"Ross Peacock"</definedName>
    <definedName name="HTML3_1" hidden="1">"'[9697databook]Sheet1'!$A$7:$D$43"</definedName>
    <definedName name="HTML3_10" hidden="1">""</definedName>
    <definedName name="HTML3_11" hidden="1">1</definedName>
    <definedName name="HTML3_12" hidden="1">"Sardonicus II:Filing Cabinet:Data Book:gen_info.html"</definedName>
    <definedName name="HTML3_2" hidden="1">1</definedName>
    <definedName name="HTML3_3" hidden="1">"Databook General Info"</definedName>
    <definedName name="HTML3_4" hidden="1">"General Information"</definedName>
    <definedName name="HTML3_5" hidden="1">""</definedName>
    <definedName name="HTML3_6" hidden="1">-4146</definedName>
    <definedName name="HTML3_7" hidden="1">-4146</definedName>
    <definedName name="HTML3_8" hidden="1">"10/31/96"</definedName>
    <definedName name="HTML3_9" hidden="1">"Ross Peacock"</definedName>
    <definedName name="HTML4_1" hidden="1">"'[9697databook]Sheet1'!$A$44:$D$88"</definedName>
    <definedName name="HTML4_10" hidden="1">""</definedName>
    <definedName name="HTML4_11" hidden="1">1</definedName>
    <definedName name="HTML4_12" hidden="1">"Sardonicus II:Filing Cabinet:data book temp.html"</definedName>
    <definedName name="HTML4_2" hidden="1">1</definedName>
    <definedName name="HTML4_3" hidden="1">"Databook Enrollment and Admissions"</definedName>
    <definedName name="HTML4_4" hidden="1">"Enrollment and Admissions"</definedName>
    <definedName name="HTML4_5" hidden="1">"Enrollment data are as of the official reporting date (generally after add-drop period)"</definedName>
    <definedName name="HTML4_6" hidden="1">-4146</definedName>
    <definedName name="HTML4_7" hidden="1">-4146</definedName>
    <definedName name="HTML4_8" hidden="1">"12/3/96"</definedName>
    <definedName name="HTML4_9" hidden="1">"Ross Peacock"</definedName>
    <definedName name="HTML5_1" hidden="1">"'[9697databook]Sheet1'!$A$89:$D$103"</definedName>
    <definedName name="HTML5_10" hidden="1">""</definedName>
    <definedName name="HTML5_11" hidden="1">1</definedName>
    <definedName name="HTML5_12" hidden="1">"Sardonicus II:Filing Cabinet:Data Book:library.html"</definedName>
    <definedName name="HTML5_2" hidden="1">1</definedName>
    <definedName name="HTML5_3" hidden="1">"Databook Library"</definedName>
    <definedName name="HTML5_4" hidden="1">"Oberlin College Library"</definedName>
    <definedName name="HTML5_5" hidden="1">""</definedName>
    <definedName name="HTML5_6" hidden="1">-4146</definedName>
    <definedName name="HTML5_7" hidden="1">-4146</definedName>
    <definedName name="HTML5_8" hidden="1">"10/31/96"</definedName>
    <definedName name="HTML5_9" hidden="1">"Ross Peacock"</definedName>
    <definedName name="HTML6_1" hidden="1">"'[9697databook]Sheet1'!$A$105:$D$174"</definedName>
    <definedName name="HTML6_10" hidden="1">""</definedName>
    <definedName name="HTML6_11" hidden="1">1</definedName>
    <definedName name="HTML6_12" hidden="1">"Sardonicus II:Filing Cabinet:Data Book:grad_stats.html"</definedName>
    <definedName name="HTML6_2" hidden="1">1</definedName>
    <definedName name="HTML6_3" hidden="1">"Databook Grad Stats"</definedName>
    <definedName name="HTML6_4" hidden="1">"Graduation Statistics"</definedName>
    <definedName name="HTML6_5" hidden="1">""</definedName>
    <definedName name="HTML6_6" hidden="1">-4146</definedName>
    <definedName name="HTML6_7" hidden="1">-4146</definedName>
    <definedName name="HTML6_8" hidden="1">"10/31/96"</definedName>
    <definedName name="HTML6_9" hidden="1">"Ross Peacock"</definedName>
    <definedName name="HTML7_1" hidden="1">"'[9697databook]Sheet1'!$A$175:$B$207"</definedName>
    <definedName name="HTML7_10" hidden="1">""</definedName>
    <definedName name="HTML7_11" hidden="1">1</definedName>
    <definedName name="HTML7_12" hidden="1">"Sardonicus II:Filing Cabinet:Data Book:plans_occup.html"</definedName>
    <definedName name="HTML7_2" hidden="1">1</definedName>
    <definedName name="HTML7_3" hidden="1">"Databook Activities and Plans"</definedName>
    <definedName name="HTML7_4" hidden="1">"Student Activities, Plans and Occupations"</definedName>
    <definedName name="HTML7_5" hidden="1">""</definedName>
    <definedName name="HTML7_6" hidden="1">-4146</definedName>
    <definedName name="HTML7_7" hidden="1">-4146</definedName>
    <definedName name="HTML7_8" hidden="1">"10/31/96"</definedName>
    <definedName name="HTML7_9" hidden="1">"Ross Peacock"</definedName>
    <definedName name="HTML8_1" hidden="1">"'[9697databook]Sheet1'!$A$209:$D$278"</definedName>
    <definedName name="HTML8_10" hidden="1">""</definedName>
    <definedName name="HTML8_11" hidden="1">1</definedName>
    <definedName name="HTML8_12" hidden="1">"Sardonicus II:Filing Cabinet:Data Book:enr_adm2.html"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"10/31/96"</definedName>
    <definedName name="HTML8_9" hidden="1">"Ross Peacock"</definedName>
    <definedName name="HTML9_1" hidden="1">"'[9697databook]Sheet1'!$A$279:$D$336"</definedName>
    <definedName name="HTML9_10" hidden="1">""</definedName>
    <definedName name="HTML9_11" hidden="1">1</definedName>
    <definedName name="HTML9_12" hidden="1">"Sardonicus II:Filing Cabinet:Data Book:attributes.html"</definedName>
    <definedName name="HTML9_2" hidden="1">1</definedName>
    <definedName name="HTML9_3" hidden="1">"Databook New Student Attributes"</definedName>
    <definedName name="HTML9_4" hidden="1">"New Student Attributes"</definedName>
    <definedName name="HTML9_5" hidden="1">""</definedName>
    <definedName name="HTML9_6" hidden="1">-4146</definedName>
    <definedName name="HTML9_7" hidden="1">-4146</definedName>
    <definedName name="HTML9_8" hidden="1">"10/31/96"</definedName>
    <definedName name="HTML9_9" hidden="1">"Ross Peacock"</definedName>
    <definedName name="HTMLCount" hidden="1">20</definedName>
  </definedNames>
  <calcPr calcId="152511"/>
</workbook>
</file>

<file path=xl/calcChain.xml><?xml version="1.0" encoding="utf-8"?>
<calcChain xmlns="http://schemas.openxmlformats.org/spreadsheetml/2006/main">
  <c r="E68" i="8" l="1"/>
  <c r="E65" i="8"/>
  <c r="E64" i="8"/>
  <c r="F81" i="8"/>
  <c r="F27" i="8"/>
  <c r="E27" i="8"/>
  <c r="E23" i="8"/>
  <c r="F22" i="8"/>
  <c r="E22" i="8"/>
  <c r="F19" i="8"/>
  <c r="E19" i="8"/>
  <c r="F18" i="8"/>
  <c r="E18" i="8"/>
  <c r="E16" i="8"/>
  <c r="D19" i="7" l="1"/>
  <c r="C19" i="7"/>
  <c r="C17" i="7"/>
  <c r="C144" i="3"/>
  <c r="C143" i="3"/>
  <c r="E59" i="2"/>
  <c r="D59" i="2"/>
  <c r="C59" i="2"/>
  <c r="E58" i="2"/>
  <c r="D58" i="2"/>
  <c r="C58" i="2"/>
  <c r="E260" i="3" l="1"/>
  <c r="F54" i="2" l="1"/>
  <c r="F55" i="2"/>
  <c r="F57" i="2"/>
  <c r="F58" i="2"/>
  <c r="F59" i="2"/>
  <c r="E60" i="2"/>
  <c r="D60" i="2"/>
  <c r="C60" i="2"/>
  <c r="E56" i="2"/>
  <c r="D56" i="2"/>
  <c r="C56" i="2"/>
  <c r="D189" i="3"/>
  <c r="E171" i="3"/>
  <c r="D171" i="3"/>
  <c r="D163" i="3"/>
  <c r="C163"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D61" i="2" l="1"/>
  <c r="F56" i="2"/>
  <c r="E61" i="2"/>
  <c r="F60" i="2"/>
  <c r="F19" i="2"/>
  <c r="C61" i="2"/>
  <c r="F18" i="2"/>
  <c r="F61" i="2" l="1"/>
  <c r="F20" i="2"/>
  <c r="C171" i="3"/>
</calcChain>
</file>

<file path=xl/sharedStrings.xml><?xml version="1.0" encoding="utf-8"?>
<sst xmlns="http://schemas.openxmlformats.org/spreadsheetml/2006/main" count="1751" uniqueCount="1014">
  <si>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</si>
  <si>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</si>
  <si>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</si>
  <si>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</si>
  <si>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</si>
  <si>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</si>
  <si>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</si>
  <si>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</si>
  <si>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</si>
  <si>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</si>
  <si>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</si>
  <si>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</si>
  <si>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</si>
  <si>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</si>
  <si>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</si>
  <si>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</si>
  <si>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</si>
  <si>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</si>
  <si>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</si>
  <si>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</si>
  <si>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</si>
  <si>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</si>
  <si>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</si>
  <si>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</si>
  <si>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</si>
  <si>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</si>
  <si>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</si>
  <si>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</si>
  <si>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</si>
  <si>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</si>
  <si>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</si>
  <si>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</si>
  <si>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</si>
  <si>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</si>
  <si>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</si>
  <si>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</si>
  <si>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</si>
  <si>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Other (specify):</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</si>
  <si>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</si>
  <si>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</si>
  <si>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</si>
  <si>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</si>
  <si>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</si>
  <si>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</si>
  <si>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</si>
  <si>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</si>
  <si>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</si>
  <si>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</si>
  <si>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</si>
  <si>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</si>
  <si>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</si>
  <si>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</si>
  <si>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</si>
  <si>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</si>
  <si>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</si>
  <si>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</si>
  <si>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</si>
  <si>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</si>
  <si>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</si>
  <si>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</si>
  <si>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</si>
  <si>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</si>
  <si>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</si>
  <si>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</si>
  <si>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</si>
  <si>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</si>
  <si>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</si>
  <si>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</si>
  <si>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</si>
  <si>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</si>
  <si>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</si>
  <si>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</si>
  <si>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</si>
  <si>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</si>
  <si>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</si>
  <si>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</si>
  <si>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</si>
  <si>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</si>
  <si>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</si>
  <si>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</si>
  <si>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</si>
  <si>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</si>
  <si>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</si>
  <si>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</si>
  <si>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</si>
  <si>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</si>
  <si>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</si>
  <si>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</si>
  <si>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</si>
  <si>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</si>
  <si>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</si>
  <si>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</si>
  <si>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</si>
  <si>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</si>
  <si>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</si>
  <si>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</si>
  <si>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</si>
  <si>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</si>
  <si>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</si>
  <si>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</si>
  <si>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</si>
  <si>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</si>
  <si>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</si>
  <si>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</si>
  <si>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</si>
  <si>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</si>
  <si>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</si>
  <si>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</si>
  <si>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</si>
  <si>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</si>
  <si>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</si>
  <si>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</si>
  <si>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</si>
  <si>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</si>
  <si>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</si>
  <si>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</si>
  <si>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</si>
  <si>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</si>
  <si>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</si>
  <si>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</si>
  <si>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</si>
  <si>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</si>
  <si>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</si>
  <si>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</si>
  <si>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</si>
  <si>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</si>
  <si>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</si>
  <si>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</si>
  <si>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</si>
  <si>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</si>
  <si>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</si>
  <si>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</si>
  <si>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</si>
  <si>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</si>
  <si>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</si>
  <si>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</si>
  <si>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</si>
  <si>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</si>
  <si>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</si>
  <si>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</si>
  <si>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</si>
  <si>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</si>
  <si>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</si>
  <si>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</si>
  <si>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</si>
  <si>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</si>
  <si>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</si>
  <si>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</si>
  <si>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</si>
  <si>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</si>
  <si>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</si>
  <si>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</si>
  <si>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</si>
  <si>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</si>
  <si>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</si>
  <si>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</si>
  <si>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</si>
  <si>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</si>
  <si>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</si>
  <si>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</si>
  <si>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</si>
  <si>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</si>
  <si>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</si>
  <si>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</si>
  <si>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</si>
  <si>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</si>
  <si>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</si>
  <si>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</si>
  <si>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</si>
  <si>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</si>
  <si>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</si>
  <si>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</si>
  <si>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</si>
  <si>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</si>
  <si>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</si>
  <si>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</si>
  <si>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</si>
  <si>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</si>
  <si>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</si>
  <si>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</si>
  <si>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</si>
  <si>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</si>
  <si>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</si>
  <si>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</si>
  <si>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</si>
  <si>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</si>
  <si>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</si>
  <si>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</si>
  <si>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</si>
  <si>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</si>
  <si>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</si>
  <si>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</si>
  <si>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</si>
  <si>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</si>
  <si>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</si>
  <si>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</si>
  <si>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</si>
  <si>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</si>
  <si>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</si>
  <si>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</si>
  <si>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</si>
  <si>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</si>
  <si>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</si>
  <si>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</si>
  <si>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</si>
  <si>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</si>
  <si>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</si>
  <si>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</si>
  <si>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</si>
  <si>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</si>
  <si>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</si>
  <si>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</si>
  <si>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</si>
  <si>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</si>
  <si>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</si>
  <si>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</si>
  <si>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</si>
  <si>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</si>
  <si>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</si>
  <si>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</si>
  <si>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</si>
  <si>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</si>
  <si>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</si>
  <si>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</si>
  <si>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</si>
  <si>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</si>
  <si>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</si>
  <si>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</si>
  <si>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</si>
  <si>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</si>
  <si>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</si>
  <si>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</si>
  <si>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</si>
  <si>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</si>
  <si>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</si>
  <si>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</si>
  <si>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</si>
  <si>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</si>
  <si>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</si>
  <si>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</si>
  <si>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</si>
  <si>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</si>
  <si>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</si>
  <si>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</si>
  <si>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</si>
  <si>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</si>
  <si>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</si>
  <si>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</si>
  <si>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</si>
  <si>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</si>
  <si>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</si>
  <si>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</si>
  <si>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</si>
  <si>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</si>
  <si>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</si>
  <si>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</si>
  <si>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</si>
  <si>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</si>
  <si>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</si>
  <si>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</si>
  <si>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</si>
  <si>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</si>
  <si>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</si>
  <si>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</si>
  <si>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</si>
  <si>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</si>
  <si>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</si>
  <si>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</si>
  <si>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</si>
  <si>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</si>
  <si>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</si>
  <si>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</si>
  <si>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</si>
  <si>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</si>
  <si>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</si>
  <si>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</si>
  <si>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</si>
  <si>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</si>
  <si>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</si>
  <si>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</si>
  <si>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</si>
  <si>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</si>
  <si>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</si>
  <si>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</si>
  <si>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</si>
  <si>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</si>
  <si>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</si>
  <si>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</si>
  <si>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</si>
  <si>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</si>
  <si>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</si>
  <si>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</si>
  <si>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</si>
  <si>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</si>
  <si>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</si>
  <si>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</si>
  <si>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</si>
  <si>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</si>
  <si>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</si>
  <si>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</si>
  <si>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</si>
  <si>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</si>
  <si>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</si>
  <si>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</si>
  <si>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</si>
  <si>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</si>
  <si>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</si>
  <si>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</si>
  <si>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</si>
  <si>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</si>
  <si>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</si>
  <si>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</si>
  <si>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</si>
  <si>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</si>
  <si>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</si>
  <si>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</si>
  <si>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</si>
  <si>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</si>
  <si>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</si>
  <si>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</si>
  <si>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</si>
  <si>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</si>
  <si>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</si>
  <si>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</si>
  <si>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</si>
  <si>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</si>
  <si>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</si>
  <si>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</si>
  <si>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</si>
  <si>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</si>
  <si>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</si>
  <si>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</si>
  <si>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</si>
  <si>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</si>
  <si>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</si>
  <si>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</si>
  <si>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</si>
  <si>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</si>
  <si>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</si>
  <si>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</si>
  <si>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</si>
  <si>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</si>
  <si>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</si>
  <si>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</si>
  <si>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</si>
  <si>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</si>
  <si>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</si>
  <si>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</si>
  <si>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</si>
  <si>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</si>
  <si>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</si>
  <si>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</si>
  <si>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</si>
  <si>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</si>
  <si>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</si>
  <si>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</si>
  <si>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</si>
  <si>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</si>
  <si>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</si>
  <si>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</si>
  <si>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</si>
  <si>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</si>
  <si>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</si>
  <si>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</si>
  <si>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</si>
  <si>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</si>
  <si>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</si>
  <si>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</si>
  <si>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</si>
  <si>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</si>
  <si>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</si>
  <si>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</si>
  <si>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</si>
  <si>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</si>
  <si>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</si>
  <si>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</si>
  <si>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</si>
  <si>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</si>
  <si>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</si>
  <si>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</si>
  <si>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</si>
  <si>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</si>
  <si>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</si>
  <si>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</si>
  <si>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</si>
  <si>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</si>
  <si>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</si>
  <si>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</si>
  <si>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</si>
  <si>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</si>
  <si>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</si>
  <si>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</si>
  <si>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</si>
  <si>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</si>
  <si>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</si>
  <si>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</si>
  <si>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</si>
  <si>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</si>
  <si>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</si>
  <si>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</si>
  <si>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</si>
  <si>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</si>
  <si>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</si>
  <si>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</si>
  <si>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</si>
  <si>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</si>
  <si>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</si>
  <si>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</si>
  <si>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</si>
  <si>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</si>
  <si>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</si>
  <si>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</si>
  <si>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</si>
  <si>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</si>
  <si>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</si>
  <si>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</si>
  <si>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</si>
  <si>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</si>
  <si>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</si>
  <si>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</si>
  <si>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</si>
  <si>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</si>
  <si>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</si>
  <si>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</si>
  <si>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</si>
  <si>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</si>
  <si>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</si>
  <si>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</si>
  <si>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</si>
  <si>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</si>
  <si>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</si>
  <si>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</si>
  <si>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</si>
  <si>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</si>
  <si>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</si>
  <si>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</si>
  <si>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</si>
  <si>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</si>
  <si>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</si>
  <si>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</si>
  <si>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</si>
  <si>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</si>
  <si>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</si>
  <si>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</si>
  <si>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</si>
  <si>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</si>
  <si>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</si>
  <si>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</si>
  <si>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</si>
  <si>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</si>
  <si>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</si>
  <si>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</si>
  <si>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</si>
  <si>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</si>
  <si>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</si>
  <si>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</si>
  <si>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</si>
  <si>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</si>
  <si>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</si>
  <si>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</si>
  <si>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</si>
  <si>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</si>
  <si>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</si>
  <si>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</si>
  <si>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</si>
  <si>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</si>
  <si>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</si>
  <si>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</si>
  <si>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</si>
  <si>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</si>
  <si>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</si>
  <si>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</si>
  <si>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</si>
  <si>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</si>
  <si>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</si>
  <si>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</si>
  <si>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</si>
  <si>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</si>
  <si>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</si>
  <si>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</si>
  <si>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</si>
  <si>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</si>
  <si>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</si>
  <si>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</si>
  <si>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</si>
  <si>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</si>
  <si>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</si>
  <si>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</si>
  <si>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</si>
  <si>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</si>
  <si>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</si>
  <si>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</si>
  <si>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</si>
  <si>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</si>
  <si>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</si>
  <si>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</si>
  <si>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</si>
  <si>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</si>
  <si>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</si>
  <si>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</si>
  <si>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</si>
  <si>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</si>
  <si>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</si>
  <si>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</si>
  <si>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</si>
  <si>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</si>
  <si>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</si>
  <si>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</si>
  <si>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</si>
  <si>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</si>
  <si>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</si>
  <si>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</si>
  <si>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</si>
  <si>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</si>
  <si>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</si>
  <si>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</si>
  <si>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</si>
  <si>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</si>
  <si>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</si>
  <si>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</si>
  <si>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</si>
  <si>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</si>
  <si>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</si>
  <si>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</si>
  <si>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</si>
  <si>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</si>
  <si>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</si>
  <si>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</si>
  <si>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</si>
  <si>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</si>
  <si>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</si>
  <si>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</si>
  <si>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</si>
  <si>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</si>
  <si>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</si>
  <si>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</si>
  <si>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</si>
  <si>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</si>
  <si>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</si>
  <si>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</si>
  <si>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</si>
  <si>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</si>
  <si>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</si>
  <si>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</si>
  <si>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</si>
  <si>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</si>
  <si>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</si>
  <si>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</si>
  <si>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</si>
  <si>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</si>
  <si>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</si>
  <si>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</si>
  <si>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</si>
  <si>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</si>
  <si>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</si>
  <si>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</si>
  <si>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</si>
  <si>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</si>
  <si>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</si>
  <si>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</si>
  <si>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</si>
  <si>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</si>
  <si>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</si>
  <si>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</si>
  <si>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</si>
  <si>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</si>
  <si>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</si>
  <si>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</si>
  <si>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</si>
  <si>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</si>
  <si>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</si>
  <si>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</si>
  <si>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</si>
  <si>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</si>
  <si>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</si>
  <si>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</si>
  <si>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</si>
  <si>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</si>
  <si>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</si>
  <si>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</si>
  <si>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</si>
  <si>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</si>
  <si>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</si>
  <si>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</si>
  <si>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</si>
  <si>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</si>
  <si>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</si>
  <si>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</si>
  <si>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</si>
  <si>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</si>
  <si>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</si>
  <si>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</si>
  <si>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</si>
  <si>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</si>
  <si>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</si>
  <si>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</si>
  <si>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</si>
  <si>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</si>
  <si>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</si>
  <si>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</si>
  <si>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</si>
  <si>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</si>
  <si>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</si>
  <si>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</si>
  <si>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</si>
  <si>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</si>
  <si>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</si>
  <si>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</si>
  <si>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</si>
  <si>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</si>
  <si>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</si>
  <si>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</si>
  <si>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</si>
  <si>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</si>
  <si>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</si>
  <si>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</si>
  <si>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</si>
  <si>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</si>
  <si>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</si>
  <si>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</si>
  <si>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</si>
  <si>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</si>
  <si>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</si>
  <si>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</si>
  <si>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</si>
  <si>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</si>
  <si>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</si>
  <si>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</si>
  <si>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</si>
  <si>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</si>
  <si>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</si>
  <si>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</si>
  <si>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</si>
  <si>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</si>
  <si>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</si>
  <si>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</si>
  <si>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</si>
  <si>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</si>
  <si>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</si>
  <si>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</si>
  <si>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</si>
  <si>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</si>
  <si>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</si>
  <si>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</si>
  <si>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</si>
  <si>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</si>
  <si>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</si>
  <si>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</si>
  <si>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</si>
  <si>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</si>
  <si>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</si>
  <si>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</si>
  <si>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</si>
  <si>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</si>
  <si>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</si>
  <si>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</si>
  <si>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</si>
  <si>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</si>
  <si>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</si>
  <si>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</si>
  <si>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</si>
  <si>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</si>
  <si>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</si>
  <si>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</si>
  <si>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</si>
  <si>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</si>
  <si>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</si>
  <si>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</si>
  <si>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</si>
  <si>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</si>
  <si>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</si>
  <si>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</si>
  <si>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</si>
  <si>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</si>
  <si>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</si>
  <si>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</si>
  <si>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</si>
  <si>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</si>
  <si>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</si>
  <si>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</si>
  <si>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</si>
  <si>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</si>
  <si>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</si>
  <si>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</si>
  <si>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</si>
  <si>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</si>
  <si>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</si>
  <si>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</si>
  <si>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</si>
  <si>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</si>
  <si>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</si>
  <si>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</si>
  <si>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</si>
  <si>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</si>
  <si>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</si>
  <si>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</si>
  <si>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</si>
  <si>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</si>
  <si>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</si>
  <si>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</si>
  <si>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</si>
  <si>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</si>
  <si>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</si>
  <si>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</si>
  <si>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</si>
  <si>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</si>
  <si>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</si>
  <si>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</si>
  <si>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</si>
  <si>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</si>
  <si>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</si>
  <si>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</si>
  <si>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</si>
  <si>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</si>
  <si>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</si>
  <si>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</si>
  <si>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</si>
  <si>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</si>
  <si>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</si>
  <si>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</si>
  <si>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</si>
  <si>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</si>
  <si>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</si>
  <si>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</si>
  <si>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</si>
  <si>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</si>
  <si>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</si>
  <si>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</si>
  <si>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</si>
  <si>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</si>
  <si>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</si>
  <si>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</si>
  <si>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</si>
  <si>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</si>
  <si>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</si>
  <si>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</si>
  <si>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</si>
  <si>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</si>
  <si>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</si>
  <si>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</si>
  <si>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</si>
  <si>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</si>
  <si>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</si>
  <si>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</si>
  <si>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</si>
  <si>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</si>
  <si>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</si>
  <si>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</si>
  <si>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</si>
  <si>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</si>
  <si>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</si>
  <si>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</si>
  <si>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</si>
  <si>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</si>
  <si>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</si>
  <si>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</si>
  <si>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</si>
  <si>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</si>
  <si>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</si>
  <si>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</si>
  <si>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</si>
  <si>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</si>
  <si>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</si>
  <si>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</si>
  <si>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</si>
  <si>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</si>
  <si>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</si>
  <si>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</si>
  <si>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</si>
  <si>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</si>
  <si>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</si>
  <si>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</si>
  <si>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</si>
  <si>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</si>
  <si>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</si>
  <si>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</si>
  <si>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</si>
  <si>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</si>
  <si>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</si>
  <si>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</si>
  <si>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</si>
  <si>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</si>
  <si>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</si>
  <si>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</si>
  <si>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</si>
  <si>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</si>
  <si>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</si>
  <si>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</si>
  <si>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</si>
  <si>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</si>
  <si>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</si>
  <si>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</si>
  <si>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</si>
  <si>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</si>
  <si>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</si>
  <si>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</si>
  <si>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</si>
  <si>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</si>
  <si>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</si>
  <si>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</si>
  <si>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</si>
  <si>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</si>
  <si>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</si>
  <si>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</si>
  <si>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</si>
  <si>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</si>
  <si>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</si>
  <si>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</si>
  <si>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</si>
  <si>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</si>
  <si>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</si>
  <si>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</si>
  <si>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</si>
  <si>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</si>
  <si>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</si>
  <si>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</si>
  <si>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</si>
  <si>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</si>
  <si>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</si>
  <si>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</si>
  <si>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</si>
  <si>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</si>
  <si>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</si>
  <si>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</si>
  <si>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</si>
  <si>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</si>
  <si>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</si>
  <si>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</si>
  <si>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</si>
  <si>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</si>
  <si>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</si>
  <si>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</si>
  <si>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</si>
  <si>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</si>
  <si>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</si>
  <si>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</si>
  <si>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</si>
  <si>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</si>
  <si>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</si>
  <si>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</si>
  <si>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</si>
  <si>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</si>
  <si>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</si>
  <si>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</si>
  <si>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</si>
  <si>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</si>
  <si>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</si>
  <si>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</si>
  <si>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</si>
  <si>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</si>
  <si>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</si>
  <si>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</si>
  <si>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</si>
  <si>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</si>
  <si>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</si>
  <si>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</si>
  <si>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</si>
  <si>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</si>
  <si>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</si>
  <si>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</si>
  <si>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</si>
  <si>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</si>
  <si>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</si>
  <si>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</si>
  <si>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</si>
  <si>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</si>
  <si>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</si>
  <si>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</si>
  <si>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</si>
  <si>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</si>
  <si>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</si>
  <si>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</si>
  <si>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</si>
  <si>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</si>
  <si>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</si>
  <si>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</si>
  <si>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</si>
  <si>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</si>
  <si>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</si>
  <si>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</si>
  <si>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</si>
  <si>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</si>
  <si>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</si>
  <si>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</si>
  <si>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</si>
  <si>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</si>
  <si>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</si>
  <si>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</si>
  <si>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</si>
  <si>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</si>
  <si>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</si>
  <si>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</si>
  <si>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</si>
  <si>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</si>
  <si>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</si>
  <si>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</si>
  <si>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</si>
  <si>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</si>
  <si>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</si>
  <si>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</si>
  <si>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</si>
  <si>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</si>
  <si>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</si>
  <si>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</si>
  <si>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</si>
  <si>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</si>
  <si>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</si>
  <si>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</si>
  <si>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</si>
  <si>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</si>
  <si>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</si>
  <si>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</si>
  <si>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</si>
  <si>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</si>
  <si>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</si>
  <si>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</si>
  <si>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</si>
  <si>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</si>
  <si>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</si>
  <si>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</si>
  <si>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</si>
  <si>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</si>
  <si>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</si>
  <si>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</si>
  <si>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</si>
  <si>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</si>
  <si>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</si>
  <si>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</si>
  <si>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</si>
  <si>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</si>
  <si>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</si>
  <si>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</si>
  <si>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2018-2019 academic year costs of attendance for the following categories that are applicable to your institution.</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</si>
  <si>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</si>
  <si>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</si>
  <si>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</si>
  <si>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</si>
  <si>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</si>
  <si>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</si>
  <si>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</si>
  <si>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</si>
  <si>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SAT Evidence-Based Reading and Writing</t>
  </si>
  <si>
    <t>For Bachelor's or Equivalent Institutions</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</si>
  <si>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</si>
  <si>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</si>
  <si>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</si>
  <si>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</si>
  <si>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</si>
  <si>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</si>
  <si>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</si>
  <si>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</si>
  <si>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</si>
  <si>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</si>
  <si>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</si>
  <si>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</si>
  <si>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</si>
  <si>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</si>
  <si>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</si>
  <si>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</si>
  <si>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</si>
  <si>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</si>
  <si>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First professional certificate</t>
  </si>
  <si>
    <t>First professional</t>
  </si>
  <si>
    <t>Doctoral</t>
  </si>
  <si>
    <t>X</t>
  </si>
  <si>
    <t>http://www.commonapp.org</t>
  </si>
  <si>
    <t>college.admissions@oberlin.edu</t>
  </si>
  <si>
    <t>440.775.6905</t>
  </si>
  <si>
    <t>Oberlin, OH 44074</t>
  </si>
  <si>
    <t xml:space="preserve">     City/State/Zip/Country:</t>
  </si>
  <si>
    <t>101 North Professor Street</t>
  </si>
  <si>
    <t>1-800-622-OBIE</t>
  </si>
  <si>
    <t>440.775.8411</t>
  </si>
  <si>
    <t>http://www.oberlin.edu</t>
  </si>
  <si>
    <t>70 North Professor Street</t>
  </si>
  <si>
    <t>Oberlin College</t>
  </si>
  <si>
    <t>http://oberlin.edu/instres/irhome/cds/cds_explain.html</t>
  </si>
  <si>
    <t>rpeacock@oberlin.edu</t>
  </si>
  <si>
    <t>440.775.6927</t>
  </si>
  <si>
    <t>Oberlin, OH  44074</t>
  </si>
  <si>
    <t>Carnegie 203  Oberlin College</t>
  </si>
  <si>
    <t>Asst VP Institutional Research and Planning</t>
  </si>
  <si>
    <t>Ross Peacock</t>
  </si>
  <si>
    <t>Number of degrees awarded from July 1, 2017 to June 30, 2018</t>
  </si>
  <si>
    <t>Fall 2012 Cohort</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</si>
  <si>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</si>
  <si>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</si>
  <si>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</si>
  <si>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For the Fall 2018 entering class:</t>
  </si>
  <si>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</si>
  <si>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</si>
  <si>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2018-2019 estimated</t>
  </si>
  <si>
    <t>2017-2018
final</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</si>
  <si>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</si>
  <si>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</si>
  <si>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incl in social studies</t>
  </si>
  <si>
    <t>Must reply by May 1 or within __2__ weeks if notified thereafter</t>
  </si>
  <si>
    <t>one year</t>
  </si>
  <si>
    <t>`1/`5</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</si>
  <si>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</si>
  <si>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</si>
  <si>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</si>
  <si>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</si>
  <si>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</si>
  <si>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</si>
  <si>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</si>
  <si>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The items in this section correspond to data elements collected by the IPEDS Web-based Data Collection System’s Graduation Rate Survey (GRS).  For complete instructions and definitions of data elements, see the IPEDS GRS Forms and Instructions for the 2017-18 Survey</t>
  </si>
  <si>
    <t>C-</t>
  </si>
  <si>
    <t>n/a</t>
  </si>
  <si>
    <t>varies ($640 avg)</t>
  </si>
  <si>
    <t>or within ___2___ weeks of notification.</t>
  </si>
  <si>
    <t>Provide the number of students in the 2017 undergraduate class who started at your institution as first-time students and received a bachelor's degree between July 1, 2017 and June 30, 2018. Exclude students who transferred into your institution</t>
  </si>
  <si>
    <t>Fall 2018 Student to Faculty ratio</t>
  </si>
  <si>
    <t>UNDER 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</si>
</sst>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m/dd"/>
    <numFmt numFmtId="175" formatCode="&quot;$&quot;#,##0.00;[Red]&quot;$&quot;#,##0.00"/>
  </numFmts>
  <fonts count="42"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rgb="FF000000"/>
      <name val="Arial"/>
      <family val="2"/>
    </font>
    <font>
      <sz val="8"/>
      <color rgb="FF222222"/>
      <name val="Arial"/>
      <family val="2"/>
    </font>
    <font>
      <sz val="10"/>
      <color rgb="FF000000"/>
      <name val="Arial"/>
      <family val="2"/>
    </font>
    <font>
      <u/>
      <sz val="10"/>
      <color rgb="FF0000FF"/>
      <name val="Arial"/>
      <family val="2"/>
    </font>
    <font>
      <sz val="10"/>
      <color rgb="FF000000"/>
      <name val="Times New Roman"/>
      <family val="1"/>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diagonal/>
    </border>
    <border>
      <left/>
      <right style="thin">
        <color rgb="FF000000"/>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39" fillId="0" borderId="0" applyNumberFormat="0" applyFill="0" applyBorder="0" applyAlignment="0" applyProtection="0"/>
  </cellStyleXfs>
  <cellXfs count="60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1" xfId="0" applyFont="1" applyBorder="1"/>
    <xf numFmtId="0" fontId="0" fillId="0" borderId="0" xfId="0" applyBorder="1" applyAlignment="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9"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25" fillId="0" borderId="4" xfId="3" applyBorder="1" applyAlignment="1" applyProtection="1"/>
    <xf numFmtId="0" fontId="0" fillId="0" borderId="0" xfId="0"/>
    <xf numFmtId="0" fontId="4" fillId="0" borderId="0" xfId="5"/>
    <xf numFmtId="0" fontId="4" fillId="0" borderId="0" xfId="5" applyFont="1"/>
    <xf numFmtId="0" fontId="4" fillId="0" borderId="0" xfId="5" applyFill="1" applyAlignment="1">
      <alignment horizontal="left" vertical="top"/>
    </xf>
    <xf numFmtId="0" fontId="4" fillId="0" borderId="0" xfId="5" applyBorder="1"/>
    <xf numFmtId="49" fontId="4" fillId="0" borderId="8" xfId="5" applyNumberFormat="1" applyFill="1" applyBorder="1" applyAlignment="1">
      <alignment horizontal="center" vertical="center"/>
    </xf>
    <xf numFmtId="0" fontId="4" fillId="0" borderId="12" xfId="5" applyFill="1" applyBorder="1"/>
    <xf numFmtId="0" fontId="3" fillId="0" borderId="0" xfId="5" applyFont="1" applyFill="1" applyAlignment="1">
      <alignment horizontal="left" vertical="top"/>
    </xf>
    <xf numFmtId="49" fontId="4" fillId="0" borderId="5" xfId="5" applyNumberFormat="1" applyFill="1" applyBorder="1" applyAlignment="1">
      <alignment horizontal="center" vertical="center"/>
    </xf>
    <xf numFmtId="0" fontId="4" fillId="0" borderId="1" xfId="5" applyFill="1" applyBorder="1"/>
    <xf numFmtId="0" fontId="3" fillId="0" borderId="0" xfId="5" applyFont="1" applyBorder="1"/>
    <xf numFmtId="14" fontId="4" fillId="0" borderId="0" xfId="5" applyNumberFormat="1" applyFill="1"/>
    <xf numFmtId="0" fontId="3" fillId="0" borderId="0" xfId="5" applyFont="1" applyFill="1"/>
    <xf numFmtId="14" fontId="4" fillId="0" borderId="8" xfId="5" applyNumberFormat="1" applyFill="1" applyBorder="1"/>
    <xf numFmtId="0" fontId="3" fillId="0" borderId="4" xfId="5" applyFont="1" applyFill="1" applyBorder="1"/>
    <xf numFmtId="0" fontId="4" fillId="0" borderId="22" xfId="5" applyFill="1" applyBorder="1"/>
    <xf numFmtId="0" fontId="4" fillId="0" borderId="4" xfId="5" applyFill="1" applyBorder="1"/>
    <xf numFmtId="49" fontId="4" fillId="0" borderId="12" xfId="5" applyNumberFormat="1" applyFill="1" applyBorder="1"/>
    <xf numFmtId="0" fontId="38" fillId="0" borderId="0" xfId="5" applyFont="1" applyFill="1" applyAlignment="1">
      <alignment horizontal="left" vertical="top" wrapText="1"/>
    </xf>
    <xf numFmtId="0" fontId="38" fillId="0" borderId="0" xfId="6" applyFont="1" applyAlignment="1">
      <alignment horizontal="left" vertical="top" wrapText="1"/>
    </xf>
    <xf numFmtId="0" fontId="40" fillId="0" borderId="0" xfId="5" applyFont="1" applyFill="1" applyAlignment="1">
      <alignment horizontal="left" wrapText="1" indent="2"/>
    </xf>
    <xf numFmtId="0" fontId="12" fillId="0" borderId="0" xfId="5" applyFont="1" applyFill="1" applyAlignment="1">
      <alignment horizontal="left" wrapText="1" indent="2"/>
    </xf>
    <xf numFmtId="0" fontId="4" fillId="0" borderId="12" xfId="5" applyFill="1" applyBorder="1" applyAlignment="1">
      <alignment wrapText="1"/>
    </xf>
    <xf numFmtId="0" fontId="3" fillId="0" borderId="2" xfId="5" applyFont="1" applyFill="1" applyBorder="1"/>
    <xf numFmtId="0" fontId="4" fillId="0" borderId="0" xfId="5" applyBorder="1" applyAlignment="1">
      <alignment horizontal="left" vertical="top" wrapText="1"/>
    </xf>
    <xf numFmtId="0" fontId="4" fillId="0" borderId="0" xfId="5" applyFill="1"/>
    <xf numFmtId="0" fontId="25" fillId="0" borderId="34" xfId="3" applyBorder="1" applyAlignment="1" applyProtection="1"/>
    <xf numFmtId="0" fontId="25" fillId="0" borderId="2" xfId="3" applyBorder="1" applyAlignment="1" applyProtection="1"/>
    <xf numFmtId="0" fontId="4" fillId="0" borderId="35" xfId="5" applyBorder="1"/>
    <xf numFmtId="0" fontId="4" fillId="0" borderId="15" xfId="5" applyBorder="1"/>
    <xf numFmtId="0" fontId="4" fillId="0" borderId="10" xfId="5" applyBorder="1"/>
    <xf numFmtId="0" fontId="4" fillId="0" borderId="8" xfId="5" applyFill="1" applyBorder="1"/>
    <xf numFmtId="0" fontId="4" fillId="0" borderId="14" xfId="5" applyFill="1" applyBorder="1" applyAlignment="1">
      <alignment horizontal="left" vertical="top" wrapText="1"/>
    </xf>
    <xf numFmtId="0" fontId="4" fillId="0" borderId="0" xfId="5" applyFill="1" applyAlignment="1">
      <alignment horizontal="left" vertical="top" wrapText="1"/>
    </xf>
    <xf numFmtId="0" fontId="4" fillId="0" borderId="7" xfId="5" applyFill="1" applyBorder="1"/>
    <xf numFmtId="0" fontId="4" fillId="0" borderId="5" xfId="5" applyFill="1" applyBorder="1" applyAlignment="1">
      <alignment horizontal="center"/>
    </xf>
    <xf numFmtId="0" fontId="4" fillId="0" borderId="36" xfId="5" applyBorder="1"/>
    <xf numFmtId="0" fontId="4" fillId="0" borderId="7" xfId="5" applyBorder="1"/>
    <xf numFmtId="0" fontId="25" fillId="0" borderId="8" xfId="3" applyBorder="1" applyAlignment="1" applyProtection="1">
      <alignment horizontal="left" vertical="top" wrapText="1"/>
    </xf>
    <xf numFmtId="0" fontId="4" fillId="0" borderId="8" xfId="5" applyFill="1" applyBorder="1" applyAlignment="1">
      <alignment horizontal="left" vertical="top" wrapText="1"/>
    </xf>
    <xf numFmtId="0" fontId="4" fillId="0" borderId="5" xfId="5" applyFill="1" applyBorder="1" applyAlignment="1">
      <alignment horizontal="left" vertical="top" wrapText="1"/>
    </xf>
    <xf numFmtId="0" fontId="4" fillId="0" borderId="6" xfId="5" applyFill="1" applyBorder="1"/>
    <xf numFmtId="174" fontId="0" fillId="0" borderId="1" xfId="0" applyNumberFormat="1" applyBorder="1" applyAlignment="1">
      <alignment horizontal="center" vertical="center"/>
    </xf>
    <xf numFmtId="10" fontId="0" fillId="0" borderId="0" xfId="0" applyNumberFormat="1"/>
    <xf numFmtId="1" fontId="4" fillId="0" borderId="1" xfId="0" applyNumberFormat="1" applyFont="1" applyBorder="1"/>
    <xf numFmtId="0" fontId="4" fillId="0" borderId="1" xfId="0" applyFont="1" applyBorder="1" applyAlignment="1">
      <alignment horizontal="left" vertical="top"/>
    </xf>
    <xf numFmtId="167" fontId="4" fillId="0" borderId="1" xfId="0" applyNumberFormat="1" applyFont="1" applyBorder="1" applyAlignment="1">
      <alignment horizontal="right" vertical="top"/>
    </xf>
    <xf numFmtId="170" fontId="4" fillId="0" borderId="1" xfId="0" applyNumberFormat="1" applyFont="1" applyBorder="1" applyAlignment="1">
      <alignment horizontal="left" vertical="center" wrapText="1"/>
    </xf>
    <xf numFmtId="10" fontId="4" fillId="0" borderId="1" xfId="0" applyNumberFormat="1" applyFont="1" applyBorder="1" applyAlignment="1">
      <alignment horizontal="right"/>
    </xf>
    <xf numFmtId="10" fontId="4" fillId="0" borderId="1" xfId="4" applyNumberFormat="1" applyFont="1" applyBorder="1" applyAlignment="1">
      <alignment horizontal="right"/>
    </xf>
    <xf numFmtId="9" fontId="4" fillId="0" borderId="1" xfId="0" applyNumberFormat="1" applyFont="1" applyBorder="1" applyAlignment="1">
      <alignment horizontal="center" vertical="center"/>
    </xf>
    <xf numFmtId="168" fontId="4" fillId="0" borderId="1" xfId="0" applyNumberFormat="1" applyFont="1" applyBorder="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175" fontId="0" fillId="0" borderId="1" xfId="0" applyNumberFormat="1" applyBorder="1"/>
    <xf numFmtId="0" fontId="1" fillId="0" borderId="1" xfId="0" applyFont="1" applyBorder="1" applyAlignment="1">
      <alignment horizontal="center"/>
    </xf>
    <xf numFmtId="0" fontId="41" fillId="0" borderId="0" xfId="5" applyFont="1" applyFill="1" applyAlignment="1">
      <alignment horizontal="center"/>
    </xf>
    <xf numFmtId="0" fontId="0" fillId="0" borderId="0" xfId="0"/>
    <xf numFmtId="0" fontId="38" fillId="0" borderId="6" xfId="5" applyFont="1" applyBorder="1" applyAlignment="1">
      <alignment horizontal="left" vertical="top" wrapText="1"/>
    </xf>
    <xf numFmtId="0" fontId="38" fillId="0" borderId="33" xfId="5" applyFont="1" applyBorder="1" applyAlignment="1">
      <alignment horizontal="left" vertical="top" wrapText="1"/>
    </xf>
    <xf numFmtId="0" fontId="2" fillId="0" borderId="0" xfId="5" applyFont="1" applyBorder="1" applyAlignment="1">
      <alignment horizontal="center" vertical="center"/>
    </xf>
    <xf numFmtId="0" fontId="41" fillId="0" borderId="0" xfId="5" applyFont="1" applyBorder="1" applyAlignment="1">
      <alignment horizontal="center" vertical="top" wrapText="1"/>
    </xf>
    <xf numFmtId="0" fontId="4" fillId="0" borderId="2" xfId="5" applyBorder="1" applyAlignment="1">
      <alignment horizontal="left" vertical="top" wrapText="1"/>
    </xf>
    <xf numFmtId="0" fontId="3" fillId="0" borderId="0" xfId="5" applyFont="1" applyBorder="1" applyAlignment="1">
      <alignment horizontal="left" vertical="center" wrapText="1"/>
    </xf>
    <xf numFmtId="0" fontId="25" fillId="0" borderId="6" xfId="3" applyBorder="1" applyAlignment="1" applyProtection="1">
      <alignment horizontal="left" vertical="top" wrapText="1"/>
    </xf>
    <xf numFmtId="0" fontId="25" fillId="0" borderId="33" xfId="3" applyBorder="1" applyAlignment="1" applyProtection="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0" borderId="2" xfId="0" applyFont="1"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2" borderId="0" xfId="0" applyFont="1" applyFill="1" applyAlignment="1">
      <alignment horizontal="center"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Border="1" applyAlignment="1"/>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 fillId="0" borderId="1" xfId="0" applyFont="1" applyBorder="1" applyAlignment="1">
      <alignment horizontal="left" vertical="top"/>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7">
    <cellStyle name="Comma" xfId="1" builtinId="3"/>
    <cellStyle name="Currency" xfId="2" builtinId="4"/>
    <cellStyle name="Hyperlink" xfId="3" builtinId="8"/>
    <cellStyle name="Hyperlink 2" xfId="6"/>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erlin.edu/" TargetMode="External"/><Relationship Id="rId2" Type="http://schemas.openxmlformats.org/officeDocument/2006/relationships/hyperlink" Target="http://oberlin.edu/instres/irhome/cds/cds_explain.html" TargetMode="External"/><Relationship Id="rId1" Type="http://schemas.openxmlformats.org/officeDocument/2006/relationships/hyperlink" Target="mailto:rpeacock@oberlin.edu" TargetMode="External"/><Relationship Id="rId6" Type="http://schemas.openxmlformats.org/officeDocument/2006/relationships/printerSettings" Target="../printerSettings/printerSettings1.bin"/><Relationship Id="rId5" Type="http://schemas.openxmlformats.org/officeDocument/2006/relationships/hyperlink" Target="http://www.commonapp.org/" TargetMode="External"/><Relationship Id="rId4" Type="http://schemas.openxmlformats.org/officeDocument/2006/relationships/hyperlink" Target="mailto:college.admissions@oberli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Normal="100" workbookViewId="0">
      <selection sqref="A1:D1"/>
    </sheetView>
  </sheetViews>
  <sheetFormatPr defaultColWidth="9.109375" defaultRowHeight="13.2" x14ac:dyDescent="0.25"/>
  <cols>
    <col min="1" max="1" width="4.5546875" style="340" customWidth="1"/>
    <col min="2" max="2" width="31.88671875" style="339" customWidth="1"/>
    <col min="3" max="3" width="4" style="339" customWidth="1"/>
    <col min="4" max="4" width="45.5546875" style="339" customWidth="1"/>
    <col min="5" max="6" width="9.109375" style="339"/>
    <col min="7" max="16384" width="9.109375" style="338"/>
  </cols>
  <sheetData>
    <row r="1" spans="1:6" ht="17.399999999999999" x14ac:dyDescent="0.25">
      <c r="A1" s="397" t="s">
        <v>188</v>
      </c>
      <c r="B1" s="397"/>
      <c r="C1" s="397"/>
      <c r="D1" s="397"/>
      <c r="E1" s="362"/>
      <c r="F1" s="362"/>
    </row>
    <row r="2" spans="1:6" x14ac:dyDescent="0.25">
      <c r="B2" s="393" t="s">
        <v>1013</v>
      </c>
      <c r="C2" s="398" t="s">
        <v>1013</v>
      </c>
      <c r="D2" s="398"/>
      <c r="E2" s="341"/>
      <c r="F2" s="341"/>
    </row>
    <row r="3" spans="1:6" x14ac:dyDescent="0.25">
      <c r="A3" s="344" t="s">
        <v>107</v>
      </c>
      <c r="B3" s="347" t="s">
        <v>108</v>
      </c>
      <c r="C3" s="347"/>
      <c r="D3" s="347"/>
      <c r="E3" s="341"/>
      <c r="F3" s="341"/>
    </row>
    <row r="4" spans="1:6" x14ac:dyDescent="0.25">
      <c r="A4" s="344" t="s">
        <v>107</v>
      </c>
      <c r="B4" s="378" t="s">
        <v>109</v>
      </c>
      <c r="C4" s="377"/>
      <c r="D4" s="377" t="s">
        <v>982</v>
      </c>
      <c r="E4" s="341"/>
      <c r="F4" s="341"/>
    </row>
    <row r="5" spans="1:6" x14ac:dyDescent="0.25">
      <c r="A5" s="344" t="s">
        <v>107</v>
      </c>
      <c r="B5" s="353" t="s">
        <v>110</v>
      </c>
      <c r="C5" s="376"/>
      <c r="D5" s="376" t="s">
        <v>981</v>
      </c>
      <c r="E5" s="341"/>
      <c r="F5" s="341"/>
    </row>
    <row r="6" spans="1:6" x14ac:dyDescent="0.25">
      <c r="A6" s="344" t="s">
        <v>107</v>
      </c>
      <c r="B6" s="353" t="s">
        <v>111</v>
      </c>
      <c r="C6" s="376"/>
      <c r="D6" s="376"/>
      <c r="E6" s="341"/>
      <c r="F6" s="341"/>
    </row>
    <row r="7" spans="1:6" x14ac:dyDescent="0.25">
      <c r="A7" s="344" t="s">
        <v>107</v>
      </c>
      <c r="B7" s="353" t="s">
        <v>190</v>
      </c>
      <c r="C7" s="376"/>
      <c r="D7" s="376" t="s">
        <v>980</v>
      </c>
      <c r="E7" s="341"/>
      <c r="F7" s="341"/>
    </row>
    <row r="8" spans="1:6" x14ac:dyDescent="0.25">
      <c r="A8" s="344" t="s">
        <v>107</v>
      </c>
      <c r="B8" s="353" t="s">
        <v>112</v>
      </c>
      <c r="C8" s="376"/>
      <c r="D8" s="376" t="s">
        <v>979</v>
      </c>
      <c r="E8" s="341"/>
      <c r="F8" s="341"/>
    </row>
    <row r="9" spans="1:6" x14ac:dyDescent="0.25">
      <c r="A9" s="344" t="s">
        <v>107</v>
      </c>
      <c r="B9" s="353" t="s">
        <v>113</v>
      </c>
      <c r="C9" s="376"/>
      <c r="D9" s="376" t="s">
        <v>978</v>
      </c>
      <c r="E9" s="341"/>
      <c r="F9" s="341"/>
    </row>
    <row r="10" spans="1:6" x14ac:dyDescent="0.25">
      <c r="A10" s="344" t="s">
        <v>107</v>
      </c>
      <c r="B10" s="353" t="s">
        <v>114</v>
      </c>
      <c r="C10" s="376"/>
      <c r="D10" s="376" t="s">
        <v>967</v>
      </c>
      <c r="E10" s="341"/>
      <c r="F10" s="341"/>
    </row>
    <row r="11" spans="1:6" x14ac:dyDescent="0.25">
      <c r="A11" s="344" t="s">
        <v>107</v>
      </c>
      <c r="B11" s="353" t="s">
        <v>115</v>
      </c>
      <c r="C11" s="376"/>
      <c r="D11" s="375" t="s">
        <v>977</v>
      </c>
      <c r="E11" s="341"/>
      <c r="F11" s="341"/>
    </row>
    <row r="12" spans="1:6" x14ac:dyDescent="0.25">
      <c r="A12" s="344" t="s">
        <v>107</v>
      </c>
      <c r="B12" s="374" t="s">
        <v>116</v>
      </c>
      <c r="C12" s="341"/>
      <c r="D12" s="373"/>
      <c r="E12" s="372" t="s">
        <v>460</v>
      </c>
      <c r="F12" s="372" t="s">
        <v>461</v>
      </c>
    </row>
    <row r="13" spans="1:6" x14ac:dyDescent="0.25">
      <c r="A13" s="344"/>
      <c r="B13" s="371"/>
      <c r="C13" s="370"/>
      <c r="D13" s="369"/>
      <c r="E13" s="368" t="s">
        <v>964</v>
      </c>
      <c r="F13" s="368"/>
    </row>
    <row r="14" spans="1:6" x14ac:dyDescent="0.25">
      <c r="A14" s="344" t="s">
        <v>107</v>
      </c>
      <c r="B14" s="367" t="s">
        <v>117</v>
      </c>
      <c r="C14" s="366"/>
      <c r="D14" s="365"/>
      <c r="E14" s="341"/>
      <c r="F14" s="341"/>
    </row>
    <row r="15" spans="1:6" x14ac:dyDescent="0.25">
      <c r="A15" s="344"/>
      <c r="B15" s="336" t="s">
        <v>976</v>
      </c>
      <c r="C15" s="364"/>
      <c r="D15" s="363"/>
      <c r="E15" s="341"/>
      <c r="F15" s="341"/>
    </row>
    <row r="16" spans="1:6" x14ac:dyDescent="0.25">
      <c r="A16" s="344"/>
      <c r="B16" s="362"/>
      <c r="C16" s="361"/>
      <c r="D16" s="361"/>
      <c r="E16" s="341"/>
      <c r="F16" s="341"/>
    </row>
    <row r="17" spans="1:6" x14ac:dyDescent="0.25">
      <c r="B17" s="362"/>
      <c r="C17" s="361"/>
      <c r="D17" s="361"/>
      <c r="E17" s="341"/>
      <c r="F17" s="341"/>
    </row>
    <row r="18" spans="1:6" x14ac:dyDescent="0.25">
      <c r="A18" s="344" t="s">
        <v>657</v>
      </c>
      <c r="B18" s="360" t="s">
        <v>189</v>
      </c>
      <c r="C18" s="399"/>
      <c r="D18" s="399"/>
      <c r="E18" s="341"/>
      <c r="F18" s="341"/>
    </row>
    <row r="19" spans="1:6" x14ac:dyDescent="0.25">
      <c r="A19" s="344" t="s">
        <v>657</v>
      </c>
      <c r="B19" s="343" t="s">
        <v>320</v>
      </c>
      <c r="C19" s="395" t="s">
        <v>975</v>
      </c>
      <c r="D19" s="396"/>
      <c r="E19" s="341"/>
      <c r="F19" s="341"/>
    </row>
    <row r="20" spans="1:6" x14ac:dyDescent="0.25">
      <c r="A20" s="344" t="s">
        <v>657</v>
      </c>
      <c r="B20" s="343" t="s">
        <v>190</v>
      </c>
      <c r="C20" s="395" t="s">
        <v>974</v>
      </c>
      <c r="D20" s="396"/>
      <c r="E20" s="341"/>
      <c r="F20" s="341"/>
    </row>
    <row r="21" spans="1:6" x14ac:dyDescent="0.25">
      <c r="A21" s="344" t="s">
        <v>657</v>
      </c>
      <c r="B21" s="359" t="s">
        <v>969</v>
      </c>
      <c r="C21" s="395" t="s">
        <v>968</v>
      </c>
      <c r="D21" s="396"/>
      <c r="E21" s="341"/>
      <c r="F21" s="341"/>
    </row>
    <row r="22" spans="1:6" x14ac:dyDescent="0.25">
      <c r="A22" s="344" t="s">
        <v>657</v>
      </c>
      <c r="B22" s="359" t="s">
        <v>645</v>
      </c>
      <c r="C22" s="395"/>
      <c r="D22" s="396"/>
      <c r="E22" s="341"/>
      <c r="F22" s="341"/>
    </row>
    <row r="23" spans="1:6" x14ac:dyDescent="0.25">
      <c r="A23" s="344" t="s">
        <v>657</v>
      </c>
      <c r="B23" s="359" t="s">
        <v>969</v>
      </c>
      <c r="C23" s="395"/>
      <c r="D23" s="396"/>
      <c r="E23" s="341"/>
      <c r="F23" s="341"/>
    </row>
    <row r="24" spans="1:6" x14ac:dyDescent="0.25">
      <c r="A24" s="344" t="s">
        <v>657</v>
      </c>
      <c r="B24" s="343" t="s">
        <v>646</v>
      </c>
      <c r="C24" s="395" t="s">
        <v>972</v>
      </c>
      <c r="D24" s="396"/>
      <c r="E24" s="341"/>
      <c r="F24" s="341"/>
    </row>
    <row r="25" spans="1:6" x14ac:dyDescent="0.25">
      <c r="A25" s="344" t="s">
        <v>657</v>
      </c>
      <c r="B25" s="343" t="s">
        <v>191</v>
      </c>
      <c r="C25" s="401" t="s">
        <v>973</v>
      </c>
      <c r="D25" s="402"/>
      <c r="E25" s="341"/>
      <c r="F25" s="341"/>
    </row>
    <row r="26" spans="1:6" x14ac:dyDescent="0.25">
      <c r="A26" s="344" t="s">
        <v>657</v>
      </c>
      <c r="B26" s="343" t="s">
        <v>192</v>
      </c>
      <c r="C26" s="395" t="s">
        <v>972</v>
      </c>
      <c r="D26" s="396"/>
      <c r="E26" s="341"/>
      <c r="F26" s="341"/>
    </row>
    <row r="27" spans="1:6" x14ac:dyDescent="0.25">
      <c r="A27" s="344" t="s">
        <v>657</v>
      </c>
      <c r="B27" s="343" t="s">
        <v>193</v>
      </c>
      <c r="C27" s="395" t="s">
        <v>971</v>
      </c>
      <c r="D27" s="396"/>
      <c r="E27" s="341"/>
      <c r="F27" s="341"/>
    </row>
    <row r="28" spans="1:6" x14ac:dyDescent="0.25">
      <c r="A28" s="344" t="s">
        <v>657</v>
      </c>
      <c r="B28" s="343" t="s">
        <v>647</v>
      </c>
      <c r="C28" s="395" t="s">
        <v>970</v>
      </c>
      <c r="D28" s="396"/>
      <c r="E28" s="341"/>
      <c r="F28" s="341"/>
    </row>
    <row r="29" spans="1:6" x14ac:dyDescent="0.25">
      <c r="A29" s="344" t="s">
        <v>657</v>
      </c>
      <c r="B29" s="343" t="s">
        <v>969</v>
      </c>
      <c r="C29" s="395" t="s">
        <v>968</v>
      </c>
      <c r="D29" s="396"/>
      <c r="E29" s="341"/>
      <c r="F29" s="341"/>
    </row>
    <row r="30" spans="1:6" x14ac:dyDescent="0.25">
      <c r="A30" s="344" t="s">
        <v>657</v>
      </c>
      <c r="B30" s="343" t="s">
        <v>761</v>
      </c>
      <c r="C30" s="395" t="s">
        <v>967</v>
      </c>
      <c r="D30" s="396"/>
      <c r="E30" s="341"/>
      <c r="F30" s="341"/>
    </row>
    <row r="31" spans="1:6" x14ac:dyDescent="0.25">
      <c r="A31" s="344" t="s">
        <v>657</v>
      </c>
      <c r="B31" s="343" t="s">
        <v>194</v>
      </c>
      <c r="C31" s="401" t="s">
        <v>966</v>
      </c>
      <c r="D31" s="402"/>
      <c r="E31" s="341"/>
      <c r="F31" s="341"/>
    </row>
    <row r="32" spans="1:6" ht="39.6" x14ac:dyDescent="0.25">
      <c r="A32" s="344" t="s">
        <v>657</v>
      </c>
      <c r="B32" s="358" t="s">
        <v>921</v>
      </c>
      <c r="C32" s="401" t="s">
        <v>965</v>
      </c>
      <c r="D32" s="402"/>
      <c r="E32" s="341"/>
      <c r="F32" s="341"/>
    </row>
    <row r="33" spans="1:6" ht="39.6" x14ac:dyDescent="0.25">
      <c r="A33" s="344" t="s">
        <v>657</v>
      </c>
      <c r="B33" s="357" t="s">
        <v>347</v>
      </c>
      <c r="C33" s="356"/>
      <c r="D33" s="355"/>
      <c r="E33" s="341"/>
      <c r="F33" s="341"/>
    </row>
    <row r="34" spans="1:6" x14ac:dyDescent="0.25">
      <c r="B34" s="341"/>
      <c r="C34" s="341"/>
      <c r="D34" s="341"/>
      <c r="E34" s="341"/>
      <c r="F34" s="341"/>
    </row>
    <row r="35" spans="1:6" x14ac:dyDescent="0.25">
      <c r="A35" s="344" t="s">
        <v>658</v>
      </c>
      <c r="B35" s="400" t="s">
        <v>195</v>
      </c>
      <c r="C35" s="400"/>
      <c r="D35" s="400"/>
      <c r="E35" s="341"/>
      <c r="F35" s="341"/>
    </row>
    <row r="36" spans="1:6" x14ac:dyDescent="0.25">
      <c r="A36" s="344" t="s">
        <v>658</v>
      </c>
      <c r="B36" s="346" t="s">
        <v>196</v>
      </c>
      <c r="C36" s="345"/>
      <c r="D36" s="341"/>
      <c r="E36" s="341"/>
      <c r="F36" s="341"/>
    </row>
    <row r="37" spans="1:6" x14ac:dyDescent="0.25">
      <c r="A37" s="344" t="s">
        <v>658</v>
      </c>
      <c r="B37" s="343" t="s">
        <v>197</v>
      </c>
      <c r="C37" s="342" t="s">
        <v>964</v>
      </c>
      <c r="D37" s="341"/>
      <c r="E37" s="341"/>
      <c r="F37" s="341"/>
    </row>
    <row r="38" spans="1:6" x14ac:dyDescent="0.25">
      <c r="A38" s="344" t="s">
        <v>658</v>
      </c>
      <c r="B38" s="343" t="s">
        <v>198</v>
      </c>
      <c r="C38" s="342"/>
      <c r="D38" s="341"/>
      <c r="E38" s="341"/>
      <c r="F38" s="341"/>
    </row>
    <row r="39" spans="1:6" x14ac:dyDescent="0.25">
      <c r="A39" s="344"/>
      <c r="B39" s="349"/>
      <c r="C39" s="341"/>
      <c r="D39" s="341"/>
      <c r="E39" s="341"/>
      <c r="F39" s="341"/>
    </row>
    <row r="40" spans="1:6" x14ac:dyDescent="0.25">
      <c r="A40" s="344" t="s">
        <v>659</v>
      </c>
      <c r="B40" s="347" t="s">
        <v>648</v>
      </c>
      <c r="C40" s="347"/>
      <c r="D40" s="347"/>
      <c r="E40" s="341"/>
      <c r="F40" s="341"/>
    </row>
    <row r="41" spans="1:6" x14ac:dyDescent="0.25">
      <c r="A41" s="344" t="s">
        <v>659</v>
      </c>
      <c r="B41" s="346" t="s">
        <v>199</v>
      </c>
      <c r="C41" s="345" t="s">
        <v>964</v>
      </c>
      <c r="D41" s="341"/>
      <c r="E41" s="341"/>
      <c r="F41" s="341"/>
    </row>
    <row r="42" spans="1:6" x14ac:dyDescent="0.25">
      <c r="A42" s="344" t="s">
        <v>659</v>
      </c>
      <c r="B42" s="343" t="s">
        <v>200</v>
      </c>
      <c r="C42" s="342"/>
      <c r="D42" s="341"/>
      <c r="E42" s="341"/>
      <c r="F42" s="341"/>
    </row>
    <row r="43" spans="1:6" x14ac:dyDescent="0.25">
      <c r="A43" s="344" t="s">
        <v>659</v>
      </c>
      <c r="B43" s="343" t="s">
        <v>201</v>
      </c>
      <c r="C43" s="342"/>
      <c r="D43" s="341"/>
      <c r="E43" s="341"/>
      <c r="F43" s="341"/>
    </row>
    <row r="44" spans="1:6" x14ac:dyDescent="0.25">
      <c r="A44" s="344"/>
      <c r="B44" s="349"/>
      <c r="C44" s="341"/>
      <c r="D44" s="341"/>
      <c r="E44" s="341"/>
      <c r="F44" s="341"/>
    </row>
    <row r="45" spans="1:6" x14ac:dyDescent="0.25">
      <c r="A45" s="344" t="s">
        <v>660</v>
      </c>
      <c r="B45" s="349" t="s">
        <v>202</v>
      </c>
      <c r="C45" s="348"/>
      <c r="D45" s="341"/>
      <c r="E45" s="341"/>
      <c r="F45" s="341"/>
    </row>
    <row r="46" spans="1:6" x14ac:dyDescent="0.25">
      <c r="A46" s="344" t="s">
        <v>660</v>
      </c>
      <c r="B46" s="346" t="s">
        <v>203</v>
      </c>
      <c r="C46" s="345"/>
      <c r="D46" s="341"/>
      <c r="E46" s="341"/>
      <c r="F46" s="341"/>
    </row>
    <row r="47" spans="1:6" x14ac:dyDescent="0.25">
      <c r="A47" s="344" t="s">
        <v>660</v>
      </c>
      <c r="B47" s="343" t="s">
        <v>204</v>
      </c>
      <c r="C47" s="342"/>
      <c r="D47" s="341"/>
      <c r="E47" s="341"/>
      <c r="F47" s="341"/>
    </row>
    <row r="48" spans="1:6" x14ac:dyDescent="0.25">
      <c r="A48" s="344" t="s">
        <v>660</v>
      </c>
      <c r="B48" s="343" t="s">
        <v>205</v>
      </c>
      <c r="C48" s="342"/>
      <c r="D48" s="341"/>
      <c r="E48" s="341"/>
      <c r="F48" s="341"/>
    </row>
    <row r="49" spans="1:6" x14ac:dyDescent="0.25">
      <c r="A49" s="344" t="s">
        <v>660</v>
      </c>
      <c r="B49" s="354" t="s">
        <v>206</v>
      </c>
      <c r="C49" s="342" t="s">
        <v>964</v>
      </c>
      <c r="D49" s="341"/>
      <c r="E49" s="341"/>
      <c r="F49" s="341"/>
    </row>
    <row r="50" spans="1:6" x14ac:dyDescent="0.25">
      <c r="A50" s="344" t="s">
        <v>660</v>
      </c>
      <c r="B50" s="343" t="s">
        <v>207</v>
      </c>
      <c r="C50" s="342"/>
      <c r="D50" s="341"/>
      <c r="E50" s="341"/>
      <c r="F50" s="341"/>
    </row>
    <row r="51" spans="1:6" x14ac:dyDescent="0.25">
      <c r="A51" s="344" t="s">
        <v>660</v>
      </c>
      <c r="B51" s="352" t="s">
        <v>208</v>
      </c>
      <c r="C51" s="342"/>
      <c r="D51" s="341"/>
      <c r="E51" s="341"/>
      <c r="F51" s="341"/>
    </row>
    <row r="52" spans="1:6" x14ac:dyDescent="0.25">
      <c r="A52" s="344"/>
      <c r="B52" s="353"/>
      <c r="C52" s="342"/>
      <c r="D52" s="341"/>
      <c r="E52" s="341"/>
      <c r="F52" s="341"/>
    </row>
    <row r="53" spans="1:6" x14ac:dyDescent="0.25">
      <c r="A53" s="344" t="s">
        <v>660</v>
      </c>
      <c r="B53" s="352" t="s">
        <v>209</v>
      </c>
      <c r="C53" s="342"/>
      <c r="D53" s="341"/>
      <c r="E53" s="341"/>
      <c r="F53" s="341"/>
    </row>
    <row r="54" spans="1:6" x14ac:dyDescent="0.25">
      <c r="A54" s="344"/>
      <c r="B54" s="351"/>
      <c r="C54" s="350"/>
      <c r="D54" s="341"/>
      <c r="E54" s="341"/>
      <c r="F54" s="341"/>
    </row>
    <row r="55" spans="1:6" x14ac:dyDescent="0.25">
      <c r="A55" s="344"/>
      <c r="B55" s="349"/>
      <c r="C55" s="348"/>
      <c r="D55" s="341"/>
      <c r="E55" s="341"/>
      <c r="F55" s="341"/>
    </row>
    <row r="56" spans="1:6" x14ac:dyDescent="0.25">
      <c r="A56" s="344" t="s">
        <v>661</v>
      </c>
      <c r="B56" s="347" t="s">
        <v>649</v>
      </c>
      <c r="C56" s="347"/>
      <c r="D56" s="341"/>
      <c r="E56" s="341"/>
      <c r="F56" s="341"/>
    </row>
    <row r="57" spans="1:6" x14ac:dyDescent="0.25">
      <c r="A57" s="344" t="s">
        <v>661</v>
      </c>
      <c r="B57" s="346" t="s">
        <v>210</v>
      </c>
      <c r="C57" s="345"/>
      <c r="D57" s="341"/>
      <c r="E57" s="341"/>
      <c r="F57" s="341"/>
    </row>
    <row r="58" spans="1:6" x14ac:dyDescent="0.25">
      <c r="A58" s="344" t="s">
        <v>661</v>
      </c>
      <c r="B58" s="343" t="s">
        <v>211</v>
      </c>
      <c r="C58" s="342" t="s">
        <v>964</v>
      </c>
      <c r="D58" s="341"/>
      <c r="E58" s="341"/>
      <c r="F58" s="341"/>
    </row>
    <row r="59" spans="1:6" x14ac:dyDescent="0.25">
      <c r="A59" s="344" t="s">
        <v>661</v>
      </c>
      <c r="B59" s="343" t="s">
        <v>212</v>
      </c>
      <c r="C59" s="342"/>
      <c r="D59" s="341"/>
      <c r="E59" s="341"/>
      <c r="F59" s="341"/>
    </row>
    <row r="60" spans="1:6" x14ac:dyDescent="0.25">
      <c r="A60" s="344" t="s">
        <v>661</v>
      </c>
      <c r="B60" s="343" t="s">
        <v>213</v>
      </c>
      <c r="C60" s="342"/>
      <c r="D60" s="341"/>
      <c r="E60" s="341"/>
      <c r="F60" s="341"/>
    </row>
    <row r="61" spans="1:6" x14ac:dyDescent="0.25">
      <c r="A61" s="344" t="s">
        <v>661</v>
      </c>
      <c r="B61" s="343" t="s">
        <v>214</v>
      </c>
      <c r="C61" s="342"/>
      <c r="D61" s="341"/>
      <c r="E61" s="341"/>
      <c r="F61" s="341"/>
    </row>
    <row r="62" spans="1:6" x14ac:dyDescent="0.25">
      <c r="A62" s="344" t="s">
        <v>661</v>
      </c>
      <c r="B62" s="343" t="s">
        <v>215</v>
      </c>
      <c r="C62" s="342" t="s">
        <v>964</v>
      </c>
      <c r="D62" s="341"/>
      <c r="E62" s="341"/>
      <c r="F62" s="341"/>
    </row>
    <row r="63" spans="1:6" x14ac:dyDescent="0.25">
      <c r="A63" s="344" t="s">
        <v>661</v>
      </c>
      <c r="B63" s="343" t="s">
        <v>216</v>
      </c>
      <c r="C63" s="342" t="s">
        <v>964</v>
      </c>
      <c r="D63" s="341"/>
      <c r="E63" s="341"/>
      <c r="F63" s="341"/>
    </row>
    <row r="64" spans="1:6" x14ac:dyDescent="0.25">
      <c r="A64" s="344" t="s">
        <v>661</v>
      </c>
      <c r="B64" s="343" t="s">
        <v>217</v>
      </c>
      <c r="C64" s="342" t="s">
        <v>964</v>
      </c>
      <c r="D64" s="341"/>
      <c r="E64" s="341"/>
      <c r="F64" s="341"/>
    </row>
    <row r="65" spans="1:6" x14ac:dyDescent="0.25">
      <c r="A65" s="344" t="s">
        <v>661</v>
      </c>
      <c r="B65" s="343" t="s">
        <v>218</v>
      </c>
      <c r="C65" s="342"/>
      <c r="D65" s="341"/>
      <c r="E65" s="341"/>
      <c r="F65" s="341"/>
    </row>
    <row r="66" spans="1:6" x14ac:dyDescent="0.25">
      <c r="A66" s="344" t="s">
        <v>661</v>
      </c>
      <c r="B66" s="343" t="s">
        <v>963</v>
      </c>
      <c r="C66" s="342"/>
      <c r="D66" s="341"/>
      <c r="E66" s="341"/>
      <c r="F66" s="341"/>
    </row>
    <row r="67" spans="1:6" x14ac:dyDescent="0.25">
      <c r="A67" s="344" t="s">
        <v>661</v>
      </c>
      <c r="B67" s="343" t="s">
        <v>962</v>
      </c>
      <c r="C67" s="342"/>
      <c r="D67" s="341"/>
      <c r="E67" s="341"/>
      <c r="F67" s="341"/>
    </row>
    <row r="68" spans="1:6" x14ac:dyDescent="0.25">
      <c r="A68" s="344" t="s">
        <v>661</v>
      </c>
      <c r="B68" s="343" t="s">
        <v>961</v>
      </c>
      <c r="C68" s="342"/>
      <c r="D68" s="341"/>
      <c r="E68" s="341"/>
      <c r="F68" s="341"/>
    </row>
  </sheetData>
  <mergeCells count="18">
    <mergeCell ref="B35:D35"/>
    <mergeCell ref="C22:D22"/>
    <mergeCell ref="C23:D23"/>
    <mergeCell ref="C24:D24"/>
    <mergeCell ref="C25:D25"/>
    <mergeCell ref="C26:D26"/>
    <mergeCell ref="C27:D27"/>
    <mergeCell ref="C28:D28"/>
    <mergeCell ref="C29:D29"/>
    <mergeCell ref="C30:D30"/>
    <mergeCell ref="C31:D31"/>
    <mergeCell ref="C32:D32"/>
    <mergeCell ref="C21:D21"/>
    <mergeCell ref="A1:D1"/>
    <mergeCell ref="C2:D2"/>
    <mergeCell ref="C18:D18"/>
    <mergeCell ref="C19:D19"/>
    <mergeCell ref="C20:D20"/>
  </mergeCells>
  <hyperlinks>
    <hyperlink ref="D11" r:id="rId1" display="mailto:rpeacock@oberlin.edu"/>
    <hyperlink ref="B15" r:id="rId2"/>
    <hyperlink ref="C25" r:id="rId3" display="http://www.oberlin.edu/"/>
    <hyperlink ref="C31" r:id="rId4" display="mailto:college.admissions@oberlin.edu"/>
    <hyperlink ref="C32" r:id="rId5" display="http://www.commonapp.org/"/>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F7" sqref="F7"/>
    </sheetView>
  </sheetViews>
  <sheetFormatPr defaultColWidth="0" defaultRowHeight="13.2" zeroHeight="1" x14ac:dyDescent="0.25"/>
  <cols>
    <col min="1" max="1" width="88.6640625" style="183" customWidth="1"/>
    <col min="2" max="2" width="0.88671875" style="156" customWidth="1"/>
    <col min="3" max="16384" width="0" style="156" hidden="1"/>
  </cols>
  <sheetData>
    <row r="1" spans="1:1" ht="17.399999999999999" x14ac:dyDescent="0.25">
      <c r="A1" s="177" t="s">
        <v>405</v>
      </c>
    </row>
    <row r="2" spans="1:1" x14ac:dyDescent="0.25">
      <c r="A2" s="178" t="s">
        <v>489</v>
      </c>
    </row>
    <row r="3" spans="1:1" x14ac:dyDescent="0.25">
      <c r="A3" s="178"/>
    </row>
    <row r="4" spans="1:1" ht="26.4" x14ac:dyDescent="0.25">
      <c r="A4" s="179" t="s">
        <v>490</v>
      </c>
    </row>
    <row r="5" spans="1:1" x14ac:dyDescent="0.25">
      <c r="A5" s="180"/>
    </row>
    <row r="6" spans="1:1" ht="39.6" x14ac:dyDescent="0.25">
      <c r="A6" s="178" t="s">
        <v>892</v>
      </c>
    </row>
    <row r="7" spans="1:1" ht="39.6" x14ac:dyDescent="0.25">
      <c r="A7" s="178" t="s">
        <v>323</v>
      </c>
    </row>
    <row r="8" spans="1:1" x14ac:dyDescent="0.25">
      <c r="A8" s="178" t="s">
        <v>324</v>
      </c>
    </row>
    <row r="9" spans="1:1" ht="26.4" x14ac:dyDescent="0.25">
      <c r="A9" s="178" t="s">
        <v>893</v>
      </c>
    </row>
    <row r="10" spans="1:1" ht="44.25" customHeight="1" x14ac:dyDescent="0.25">
      <c r="A10" s="258" t="s">
        <v>886</v>
      </c>
    </row>
    <row r="11" spans="1:1" ht="52.8" x14ac:dyDescent="0.25">
      <c r="A11" s="178" t="s">
        <v>415</v>
      </c>
    </row>
    <row r="12" spans="1:1" ht="39.6" x14ac:dyDescent="0.25">
      <c r="A12" s="178" t="s">
        <v>416</v>
      </c>
    </row>
    <row r="13" spans="1:1" ht="39.6" x14ac:dyDescent="0.25">
      <c r="A13" s="178" t="s">
        <v>887</v>
      </c>
    </row>
    <row r="14" spans="1:1" ht="26.4" x14ac:dyDescent="0.25">
      <c r="A14" s="178" t="s">
        <v>417</v>
      </c>
    </row>
    <row r="15" spans="1:1" ht="92.4" x14ac:dyDescent="0.25">
      <c r="A15" s="178" t="s">
        <v>424</v>
      </c>
    </row>
    <row r="16" spans="1:1" x14ac:dyDescent="0.25">
      <c r="A16" s="178" t="s">
        <v>888</v>
      </c>
    </row>
    <row r="17" spans="1:1" x14ac:dyDescent="0.25">
      <c r="A17" s="178" t="s">
        <v>601</v>
      </c>
    </row>
    <row r="18" spans="1:1" ht="39.6" x14ac:dyDescent="0.25">
      <c r="A18" s="178" t="s">
        <v>602</v>
      </c>
    </row>
    <row r="19" spans="1:1" ht="26.4" x14ac:dyDescent="0.25">
      <c r="A19" s="178" t="s">
        <v>603</v>
      </c>
    </row>
    <row r="20" spans="1:1" ht="39.6" x14ac:dyDescent="0.25">
      <c r="A20" s="259" t="s">
        <v>374</v>
      </c>
    </row>
    <row r="21" spans="1:1" ht="66" x14ac:dyDescent="0.25">
      <c r="A21" s="178" t="s">
        <v>894</v>
      </c>
    </row>
    <row r="22" spans="1:1" x14ac:dyDescent="0.25">
      <c r="A22" s="178" t="s">
        <v>604</v>
      </c>
    </row>
    <row r="23" spans="1:1" x14ac:dyDescent="0.25">
      <c r="A23" s="178" t="s">
        <v>605</v>
      </c>
    </row>
    <row r="24" spans="1:1" ht="26.4" x14ac:dyDescent="0.25">
      <c r="A24" s="178" t="s">
        <v>606</v>
      </c>
    </row>
    <row r="25" spans="1:1" ht="39.6" x14ac:dyDescent="0.25">
      <c r="A25" s="178" t="s">
        <v>607</v>
      </c>
    </row>
    <row r="26" spans="1:1" ht="39.6" x14ac:dyDescent="0.25">
      <c r="A26" s="178" t="s">
        <v>348</v>
      </c>
    </row>
    <row r="27" spans="1:1" ht="26.4" x14ac:dyDescent="0.25">
      <c r="A27" s="178" t="s">
        <v>895</v>
      </c>
    </row>
    <row r="28" spans="1:1" ht="39.6" x14ac:dyDescent="0.25">
      <c r="A28" s="178" t="s">
        <v>349</v>
      </c>
    </row>
    <row r="29" spans="1:1" ht="26.4" x14ac:dyDescent="0.25">
      <c r="A29" s="178" t="s">
        <v>350</v>
      </c>
    </row>
    <row r="30" spans="1:1" ht="52.8" x14ac:dyDescent="0.25">
      <c r="A30" s="178" t="s">
        <v>351</v>
      </c>
    </row>
    <row r="31" spans="1:1" ht="26.4" x14ac:dyDescent="0.25">
      <c r="A31" s="258" t="s">
        <v>743</v>
      </c>
    </row>
    <row r="32" spans="1:1" ht="26.4" x14ac:dyDescent="0.25">
      <c r="A32" s="178" t="s">
        <v>352</v>
      </c>
    </row>
    <row r="33" spans="1:1" ht="26.4" x14ac:dyDescent="0.25">
      <c r="A33" s="178" t="s">
        <v>896</v>
      </c>
    </row>
    <row r="34" spans="1:1" ht="39.6" x14ac:dyDescent="0.25">
      <c r="A34" s="178" t="s">
        <v>353</v>
      </c>
    </row>
    <row r="35" spans="1:1" ht="26.4" x14ac:dyDescent="0.25">
      <c r="A35" s="178" t="s">
        <v>354</v>
      </c>
    </row>
    <row r="36" spans="1:1" ht="52.8" x14ac:dyDescent="0.25">
      <c r="A36" s="178" t="s">
        <v>355</v>
      </c>
    </row>
    <row r="37" spans="1:1" ht="26.4" x14ac:dyDescent="0.25">
      <c r="A37" s="178" t="s">
        <v>356</v>
      </c>
    </row>
    <row r="38" spans="1:1" ht="26.4" x14ac:dyDescent="0.25">
      <c r="A38" s="178" t="s">
        <v>357</v>
      </c>
    </row>
    <row r="39" spans="1:1" ht="26.4" x14ac:dyDescent="0.25">
      <c r="A39" s="178" t="s">
        <v>358</v>
      </c>
    </row>
    <row r="40" spans="1:1" ht="39.6" x14ac:dyDescent="0.25">
      <c r="A40" s="178" t="s">
        <v>359</v>
      </c>
    </row>
    <row r="41" spans="1:1" ht="66" x14ac:dyDescent="0.25">
      <c r="A41" s="178" t="s">
        <v>360</v>
      </c>
    </row>
    <row r="42" spans="1:1" x14ac:dyDescent="0.25">
      <c r="A42" s="178" t="s">
        <v>361</v>
      </c>
    </row>
    <row r="43" spans="1:1" ht="26.4" x14ac:dyDescent="0.25">
      <c r="A43" s="178" t="s">
        <v>362</v>
      </c>
    </row>
    <row r="44" spans="1:1" ht="69" customHeight="1" x14ac:dyDescent="0.25">
      <c r="A44" s="258" t="s">
        <v>122</v>
      </c>
    </row>
    <row r="45" spans="1:1" ht="110.25" customHeight="1" x14ac:dyDescent="0.25">
      <c r="A45" s="258" t="s">
        <v>752</v>
      </c>
    </row>
    <row r="46" spans="1:1" ht="34.5" customHeight="1" x14ac:dyDescent="0.25">
      <c r="A46" s="258" t="s">
        <v>753</v>
      </c>
    </row>
    <row r="47" spans="1:1" ht="26.4" x14ac:dyDescent="0.25">
      <c r="A47" s="178" t="s">
        <v>662</v>
      </c>
    </row>
    <row r="48" spans="1:1" ht="39.6" x14ac:dyDescent="0.25">
      <c r="A48" s="178" t="s">
        <v>663</v>
      </c>
    </row>
    <row r="49" spans="1:1" ht="39.6" x14ac:dyDescent="0.25">
      <c r="A49" s="178" t="s">
        <v>664</v>
      </c>
    </row>
    <row r="50" spans="1:1" ht="26.4" x14ac:dyDescent="0.25">
      <c r="A50" s="178" t="s">
        <v>379</v>
      </c>
    </row>
    <row r="51" spans="1:1" ht="66" x14ac:dyDescent="0.25">
      <c r="A51" s="178" t="s">
        <v>810</v>
      </c>
    </row>
    <row r="52" spans="1:1" ht="26.4" x14ac:dyDescent="0.25">
      <c r="A52" s="178" t="s">
        <v>811</v>
      </c>
    </row>
    <row r="53" spans="1:1" ht="39.6" x14ac:dyDescent="0.25">
      <c r="A53" s="178" t="s">
        <v>812</v>
      </c>
    </row>
    <row r="54" spans="1:1" ht="39.6" x14ac:dyDescent="0.25">
      <c r="A54" s="178" t="s">
        <v>813</v>
      </c>
    </row>
    <row r="55" spans="1:1" ht="39.6" x14ac:dyDescent="0.25">
      <c r="A55" s="178" t="s">
        <v>814</v>
      </c>
    </row>
    <row r="56" spans="1:1" ht="52.8" x14ac:dyDescent="0.25">
      <c r="A56" s="178" t="s">
        <v>815</v>
      </c>
    </row>
    <row r="57" spans="1:1" ht="52.8" x14ac:dyDescent="0.25">
      <c r="A57" s="178" t="s">
        <v>816</v>
      </c>
    </row>
    <row r="58" spans="1:1" ht="26.4" x14ac:dyDescent="0.25">
      <c r="A58" s="178" t="s">
        <v>817</v>
      </c>
    </row>
    <row r="59" spans="1:1" x14ac:dyDescent="0.25">
      <c r="A59" s="178" t="s">
        <v>818</v>
      </c>
    </row>
    <row r="60" spans="1:1" ht="39.6" x14ac:dyDescent="0.25">
      <c r="A60" s="178" t="s">
        <v>819</v>
      </c>
    </row>
    <row r="61" spans="1:1" ht="26.4" x14ac:dyDescent="0.25">
      <c r="A61" s="178" t="s">
        <v>820</v>
      </c>
    </row>
    <row r="62" spans="1:1" ht="26.4" x14ac:dyDescent="0.25">
      <c r="A62" s="178" t="s">
        <v>821</v>
      </c>
    </row>
    <row r="63" spans="1:1" ht="66" x14ac:dyDescent="0.25">
      <c r="A63" s="178" t="s">
        <v>620</v>
      </c>
    </row>
    <row r="64" spans="1:1" ht="26.4" x14ac:dyDescent="0.25">
      <c r="A64" s="258" t="s">
        <v>754</v>
      </c>
    </row>
    <row r="65" spans="1:1" x14ac:dyDescent="0.25">
      <c r="A65" s="178" t="s">
        <v>897</v>
      </c>
    </row>
    <row r="66" spans="1:1" ht="39.6" x14ac:dyDescent="0.25">
      <c r="A66" s="178" t="s">
        <v>804</v>
      </c>
    </row>
    <row r="67" spans="1:1" ht="26.4" x14ac:dyDescent="0.25">
      <c r="A67" s="178" t="s">
        <v>889</v>
      </c>
    </row>
    <row r="68" spans="1:1" ht="26.4" x14ac:dyDescent="0.25">
      <c r="A68" s="178" t="s">
        <v>805</v>
      </c>
    </row>
    <row r="69" spans="1:1" ht="39.6" x14ac:dyDescent="0.25">
      <c r="A69" s="178" t="s">
        <v>806</v>
      </c>
    </row>
    <row r="70" spans="1:1" ht="26.4" x14ac:dyDescent="0.25">
      <c r="A70" s="178" t="s">
        <v>807</v>
      </c>
    </row>
    <row r="71" spans="1:1" x14ac:dyDescent="0.25">
      <c r="A71" s="178" t="s">
        <v>808</v>
      </c>
    </row>
    <row r="72" spans="1:1" ht="26.4" x14ac:dyDescent="0.25">
      <c r="A72" s="257" t="s">
        <v>617</v>
      </c>
    </row>
    <row r="73" spans="1:1" ht="39.6" x14ac:dyDescent="0.25">
      <c r="A73" s="178" t="s">
        <v>735</v>
      </c>
    </row>
    <row r="74" spans="1:1" ht="39.6" x14ac:dyDescent="0.25">
      <c r="A74" s="178" t="s">
        <v>898</v>
      </c>
    </row>
    <row r="75" spans="1:1" x14ac:dyDescent="0.25">
      <c r="A75" s="178" t="s">
        <v>899</v>
      </c>
    </row>
    <row r="76" spans="1:1" ht="39.6" x14ac:dyDescent="0.25">
      <c r="A76" s="178" t="s">
        <v>736</v>
      </c>
    </row>
    <row r="77" spans="1:1" ht="59.25" customHeight="1" x14ac:dyDescent="0.25">
      <c r="A77" s="258" t="s">
        <v>755</v>
      </c>
    </row>
    <row r="78" spans="1:1" ht="26.4" x14ac:dyDescent="0.25">
      <c r="A78" s="178" t="s">
        <v>65</v>
      </c>
    </row>
    <row r="79" spans="1:1" ht="26.4" x14ac:dyDescent="0.25">
      <c r="A79" s="178" t="s">
        <v>900</v>
      </c>
    </row>
    <row r="80" spans="1:1" ht="39.6" x14ac:dyDescent="0.25">
      <c r="A80" s="259" t="s">
        <v>375</v>
      </c>
    </row>
    <row r="81" spans="1:1" ht="26.4" x14ac:dyDescent="0.25">
      <c r="A81" s="278" t="s">
        <v>890</v>
      </c>
    </row>
    <row r="82" spans="1:1" ht="26.4" x14ac:dyDescent="0.25">
      <c r="A82" s="178" t="s">
        <v>66</v>
      </c>
    </row>
    <row r="83" spans="1:1" ht="26.4" x14ac:dyDescent="0.25">
      <c r="A83" s="178" t="s">
        <v>901</v>
      </c>
    </row>
    <row r="84" spans="1:1" ht="39.6" x14ac:dyDescent="0.25">
      <c r="A84" s="178" t="s">
        <v>67</v>
      </c>
    </row>
    <row r="85" spans="1:1" ht="26.4" x14ac:dyDescent="0.25">
      <c r="A85" s="178" t="s">
        <v>68</v>
      </c>
    </row>
    <row r="86" spans="1:1" ht="26.4" x14ac:dyDescent="0.25">
      <c r="A86" s="178" t="s">
        <v>69</v>
      </c>
    </row>
    <row r="87" spans="1:1" ht="26.4" x14ac:dyDescent="0.25">
      <c r="A87" s="178" t="s">
        <v>70</v>
      </c>
    </row>
    <row r="88" spans="1:1" ht="26.4" x14ac:dyDescent="0.25">
      <c r="A88" s="178" t="s">
        <v>902</v>
      </c>
    </row>
    <row r="89" spans="1:1" ht="39.6" x14ac:dyDescent="0.25">
      <c r="A89" s="178" t="s">
        <v>621</v>
      </c>
    </row>
    <row r="90" spans="1:1" ht="39.6" x14ac:dyDescent="0.25">
      <c r="A90" s="178" t="s">
        <v>622</v>
      </c>
    </row>
    <row r="91" spans="1:1" ht="39.6" x14ac:dyDescent="0.25">
      <c r="A91" s="178" t="s">
        <v>623</v>
      </c>
    </row>
    <row r="92" spans="1:1" ht="39.6" x14ac:dyDescent="0.25">
      <c r="A92" s="181" t="s">
        <v>624</v>
      </c>
    </row>
    <row r="93" spans="1:1" ht="52.8" x14ac:dyDescent="0.25">
      <c r="A93" s="181" t="s">
        <v>31</v>
      </c>
    </row>
    <row r="94" spans="1:1" ht="52.8" x14ac:dyDescent="0.25">
      <c r="A94" s="181" t="s">
        <v>32</v>
      </c>
    </row>
    <row r="95" spans="1:1" ht="39.6" x14ac:dyDescent="0.25">
      <c r="A95" s="178" t="s">
        <v>33</v>
      </c>
    </row>
    <row r="96" spans="1:1" ht="26.4" x14ac:dyDescent="0.25">
      <c r="A96" s="178" t="s">
        <v>34</v>
      </c>
    </row>
    <row r="97" spans="1:1" ht="39.6" x14ac:dyDescent="0.25">
      <c r="A97" s="178" t="s">
        <v>35</v>
      </c>
    </row>
    <row r="98" spans="1:1" x14ac:dyDescent="0.25">
      <c r="A98" s="178" t="s">
        <v>36</v>
      </c>
    </row>
    <row r="99" spans="1:1" ht="26.4" x14ac:dyDescent="0.25">
      <c r="A99" s="178" t="s">
        <v>686</v>
      </c>
    </row>
    <row r="100" spans="1:1" ht="39.6" x14ac:dyDescent="0.25">
      <c r="A100" s="178" t="s">
        <v>687</v>
      </c>
    </row>
    <row r="101" spans="1:1" ht="39.6" x14ac:dyDescent="0.25">
      <c r="A101" s="178" t="s">
        <v>688</v>
      </c>
    </row>
    <row r="102" spans="1:1" ht="26.4" x14ac:dyDescent="0.25">
      <c r="A102" s="178" t="s">
        <v>689</v>
      </c>
    </row>
    <row r="103" spans="1:1" ht="39.6" x14ac:dyDescent="0.25">
      <c r="A103" s="178" t="s">
        <v>690</v>
      </c>
    </row>
    <row r="104" spans="1:1" ht="26.4" x14ac:dyDescent="0.25">
      <c r="A104" s="178" t="s">
        <v>903</v>
      </c>
    </row>
    <row r="105" spans="1:1" ht="26.4" x14ac:dyDescent="0.25">
      <c r="A105" s="178" t="s">
        <v>904</v>
      </c>
    </row>
    <row r="106" spans="1:1" ht="39.6" x14ac:dyDescent="0.25">
      <c r="A106" s="178" t="s">
        <v>691</v>
      </c>
    </row>
    <row r="107" spans="1:1" ht="79.2" x14ac:dyDescent="0.25">
      <c r="A107" s="178" t="s">
        <v>90</v>
      </c>
    </row>
    <row r="108" spans="1:1" ht="26.4" x14ac:dyDescent="0.25">
      <c r="A108" s="178" t="s">
        <v>91</v>
      </c>
    </row>
    <row r="109" spans="1:1" ht="39.6" x14ac:dyDescent="0.25">
      <c r="A109" s="178" t="s">
        <v>92</v>
      </c>
    </row>
    <row r="110" spans="1:1" ht="26.4" x14ac:dyDescent="0.25">
      <c r="A110" s="178" t="s">
        <v>93</v>
      </c>
    </row>
    <row r="111" spans="1:1" ht="26.4" x14ac:dyDescent="0.25">
      <c r="A111" s="178" t="s">
        <v>94</v>
      </c>
    </row>
    <row r="112" spans="1:1" ht="39.6" x14ac:dyDescent="0.25">
      <c r="A112" s="178" t="s">
        <v>95</v>
      </c>
    </row>
    <row r="113" spans="1:1" ht="66" x14ac:dyDescent="0.25">
      <c r="A113" s="178" t="s">
        <v>905</v>
      </c>
    </row>
    <row r="114" spans="1:1" ht="26.4" x14ac:dyDescent="0.25">
      <c r="A114" s="178" t="s">
        <v>598</v>
      </c>
    </row>
    <row r="115" spans="1:1" ht="26.4" x14ac:dyDescent="0.25">
      <c r="A115" s="178" t="s">
        <v>599</v>
      </c>
    </row>
    <row r="116" spans="1:1" ht="39.6" x14ac:dyDescent="0.25">
      <c r="A116" s="178" t="s">
        <v>600</v>
      </c>
    </row>
    <row r="117" spans="1:1" ht="39.6" x14ac:dyDescent="0.25">
      <c r="A117" s="178" t="s">
        <v>100</v>
      </c>
    </row>
    <row r="118" spans="1:1" ht="26.4" x14ac:dyDescent="0.25">
      <c r="A118" s="178" t="s">
        <v>101</v>
      </c>
    </row>
    <row r="119" spans="1:1" x14ac:dyDescent="0.25">
      <c r="A119" s="178" t="s">
        <v>102</v>
      </c>
    </row>
    <row r="120" spans="1:1" ht="26.4" x14ac:dyDescent="0.25">
      <c r="A120" s="178" t="s">
        <v>103</v>
      </c>
    </row>
    <row r="121" spans="1:1" ht="39.6" x14ac:dyDescent="0.25">
      <c r="A121" s="178" t="s">
        <v>906</v>
      </c>
    </row>
    <row r="122" spans="1:1" ht="26.4" x14ac:dyDescent="0.25">
      <c r="A122" s="178" t="s">
        <v>104</v>
      </c>
    </row>
    <row r="123" spans="1:1" ht="26.4" x14ac:dyDescent="0.25">
      <c r="A123" s="178" t="s">
        <v>105</v>
      </c>
    </row>
    <row r="124" spans="1:1" ht="39.6" x14ac:dyDescent="0.25">
      <c r="A124" s="178" t="s">
        <v>907</v>
      </c>
    </row>
    <row r="125" spans="1:1" ht="26.4" x14ac:dyDescent="0.25">
      <c r="A125" s="178" t="s">
        <v>908</v>
      </c>
    </row>
    <row r="126" spans="1:1" ht="39.6" x14ac:dyDescent="0.25">
      <c r="A126" s="178" t="s">
        <v>841</v>
      </c>
    </row>
    <row r="127" spans="1:1" ht="26.4" x14ac:dyDescent="0.25">
      <c r="A127" s="178" t="s">
        <v>809</v>
      </c>
    </row>
    <row r="128" spans="1:1" ht="26.4" x14ac:dyDescent="0.25">
      <c r="A128" s="178" t="s">
        <v>702</v>
      </c>
    </row>
    <row r="129" spans="1:1" x14ac:dyDescent="0.25">
      <c r="A129" s="178" t="s">
        <v>891</v>
      </c>
    </row>
    <row r="130" spans="1:1" ht="26.4" x14ac:dyDescent="0.25">
      <c r="A130" s="178" t="s">
        <v>909</v>
      </c>
    </row>
    <row r="131" spans="1:1" ht="39.6" x14ac:dyDescent="0.25">
      <c r="A131" s="178" t="s">
        <v>442</v>
      </c>
    </row>
    <row r="132" spans="1:1" x14ac:dyDescent="0.25"/>
    <row r="133" spans="1:1" x14ac:dyDescent="0.25">
      <c r="A133" s="182" t="s">
        <v>554</v>
      </c>
    </row>
    <row r="134" spans="1:1" x14ac:dyDescent="0.25"/>
    <row r="135" spans="1:1" x14ac:dyDescent="0.25">
      <c r="A135" s="252" t="s">
        <v>378</v>
      </c>
    </row>
    <row r="136" spans="1:1" ht="52.8" x14ac:dyDescent="0.25">
      <c r="A136" s="257" t="s">
        <v>741</v>
      </c>
    </row>
    <row r="137" spans="1:1" ht="26.4" x14ac:dyDescent="0.25">
      <c r="A137" s="178" t="s">
        <v>760</v>
      </c>
    </row>
    <row r="138" spans="1:1" ht="39.6" x14ac:dyDescent="0.25">
      <c r="A138" s="178" t="s">
        <v>742</v>
      </c>
    </row>
    <row r="139" spans="1:1" ht="26.4" x14ac:dyDescent="0.25">
      <c r="A139" s="257" t="s">
        <v>740</v>
      </c>
    </row>
    <row r="140" spans="1:1" ht="26.4" x14ac:dyDescent="0.25">
      <c r="A140" s="178" t="s">
        <v>555</v>
      </c>
    </row>
    <row r="141" spans="1:1" ht="39.6" x14ac:dyDescent="0.25">
      <c r="A141" s="178" t="s">
        <v>643</v>
      </c>
    </row>
    <row r="142" spans="1:1" ht="26.4" x14ac:dyDescent="0.25">
      <c r="A142" s="178" t="s">
        <v>406</v>
      </c>
    </row>
    <row r="143" spans="1:1" ht="26.4" x14ac:dyDescent="0.25">
      <c r="A143" s="178" t="s">
        <v>618</v>
      </c>
    </row>
    <row r="144" spans="1:1" ht="66" x14ac:dyDescent="0.25">
      <c r="A144" s="178" t="s">
        <v>407</v>
      </c>
    </row>
    <row r="145" spans="1:1" x14ac:dyDescent="0.25">
      <c r="A145" s="178" t="s">
        <v>395</v>
      </c>
    </row>
    <row r="146" spans="1:1" x14ac:dyDescent="0.25">
      <c r="A146" s="179" t="s">
        <v>545</v>
      </c>
    </row>
    <row r="147" spans="1:1" x14ac:dyDescent="0.25">
      <c r="A147" s="179" t="s">
        <v>546</v>
      </c>
    </row>
    <row r="148" spans="1:1" x14ac:dyDescent="0.25">
      <c r="A148" s="179" t="s">
        <v>547</v>
      </c>
    </row>
    <row r="149" spans="1:1" x14ac:dyDescent="0.25">
      <c r="A149" s="179" t="s">
        <v>548</v>
      </c>
    </row>
    <row r="150" spans="1:1" x14ac:dyDescent="0.25">
      <c r="A150" s="179" t="s">
        <v>549</v>
      </c>
    </row>
    <row r="151" spans="1:1" x14ac:dyDescent="0.25">
      <c r="A151" s="179" t="s">
        <v>550</v>
      </c>
    </row>
    <row r="152" spans="1:1" x14ac:dyDescent="0.25">
      <c r="A152" s="179" t="s">
        <v>551</v>
      </c>
    </row>
    <row r="153" spans="1:1" x14ac:dyDescent="0.25">
      <c r="A153" s="179" t="s">
        <v>552</v>
      </c>
    </row>
    <row r="154" spans="1:1" x14ac:dyDescent="0.25">
      <c r="A154" s="179" t="s">
        <v>553</v>
      </c>
    </row>
    <row r="155" spans="1:1" ht="26.4" x14ac:dyDescent="0.25">
      <c r="A155" s="178" t="s">
        <v>619</v>
      </c>
    </row>
    <row r="156" spans="1:1" ht="26.4" x14ac:dyDescent="0.25">
      <c r="A156" s="326" t="s">
        <v>931</v>
      </c>
    </row>
    <row r="157" spans="1:1" ht="26.4" x14ac:dyDescent="0.25">
      <c r="A157" s="178" t="s">
        <v>656</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topLeftCell="B52" zoomScaleNormal="100" workbookViewId="0">
      <selection activeCell="C41" sqref="C41"/>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28" t="s">
        <v>219</v>
      </c>
      <c r="B1" s="428"/>
      <c r="C1" s="428"/>
      <c r="D1" s="428"/>
      <c r="E1" s="428"/>
      <c r="F1" s="428"/>
    </row>
    <row r="2" spans="1:6" x14ac:dyDescent="0.25"/>
    <row r="3" spans="1:6" ht="50.25" customHeight="1" x14ac:dyDescent="0.25">
      <c r="A3" s="2" t="s">
        <v>97</v>
      </c>
      <c r="B3" s="424" t="s">
        <v>959</v>
      </c>
      <c r="C3" s="429"/>
      <c r="D3" s="429"/>
      <c r="E3" s="429"/>
      <c r="F3" s="429"/>
    </row>
    <row r="4" spans="1:6" x14ac:dyDescent="0.25">
      <c r="A4" s="2" t="s">
        <v>97</v>
      </c>
      <c r="B4" s="87"/>
      <c r="C4" s="430" t="s">
        <v>220</v>
      </c>
      <c r="D4" s="430"/>
      <c r="E4" s="430" t="s">
        <v>221</v>
      </c>
      <c r="F4" s="430"/>
    </row>
    <row r="5" spans="1:6" x14ac:dyDescent="0.25">
      <c r="A5" s="2" t="s">
        <v>97</v>
      </c>
      <c r="B5" s="114"/>
      <c r="C5" s="12" t="s">
        <v>222</v>
      </c>
      <c r="D5" s="12" t="s">
        <v>223</v>
      </c>
      <c r="E5" s="12" t="s">
        <v>222</v>
      </c>
      <c r="F5" s="12" t="s">
        <v>223</v>
      </c>
    </row>
    <row r="6" spans="1:6" x14ac:dyDescent="0.25">
      <c r="A6" s="2" t="s">
        <v>97</v>
      </c>
      <c r="B6" s="13" t="s">
        <v>224</v>
      </c>
      <c r="C6" s="14"/>
      <c r="D6" s="14"/>
      <c r="E6" s="14"/>
      <c r="F6" s="14"/>
    </row>
    <row r="7" spans="1:6" ht="26.4" x14ac:dyDescent="0.25">
      <c r="A7" s="2" t="s">
        <v>97</v>
      </c>
      <c r="B7" s="15" t="s">
        <v>225</v>
      </c>
      <c r="C7">
        <v>339</v>
      </c>
      <c r="D7" s="91">
        <v>465</v>
      </c>
      <c r="E7" s="91">
        <v>0</v>
      </c>
      <c r="F7" s="91">
        <v>0</v>
      </c>
    </row>
    <row r="8" spans="1:6" x14ac:dyDescent="0.25">
      <c r="A8" s="2" t="s">
        <v>97</v>
      </c>
      <c r="B8" s="11" t="s">
        <v>226</v>
      </c>
      <c r="C8" s="337">
        <v>839</v>
      </c>
      <c r="D8" s="91">
        <v>1115</v>
      </c>
      <c r="E8" s="91">
        <v>11</v>
      </c>
      <c r="F8" s="91">
        <v>16</v>
      </c>
    </row>
    <row r="9" spans="1:6" x14ac:dyDescent="0.25">
      <c r="A9" s="2" t="s">
        <v>97</v>
      </c>
      <c r="B9" s="11" t="s">
        <v>227</v>
      </c>
      <c r="C9" s="91"/>
      <c r="D9" s="91"/>
      <c r="E9" s="91"/>
      <c r="F9" s="91"/>
    </row>
    <row r="10" spans="1:6" x14ac:dyDescent="0.25">
      <c r="A10" s="2" t="s">
        <v>97</v>
      </c>
      <c r="B10" s="16" t="s">
        <v>228</v>
      </c>
      <c r="C10" s="92">
        <f>SUM(C7:C9)</f>
        <v>1178</v>
      </c>
      <c r="D10" s="92">
        <f>SUM(D7:D9)</f>
        <v>1580</v>
      </c>
      <c r="E10" s="92">
        <f>SUM(E7:E9)</f>
        <v>11</v>
      </c>
      <c r="F10" s="92">
        <f>SUM(F7:F9)</f>
        <v>16</v>
      </c>
    </row>
    <row r="11" spans="1:6" ht="26.4" x14ac:dyDescent="0.25">
      <c r="A11" s="2" t="s">
        <v>97</v>
      </c>
      <c r="B11" s="15" t="s">
        <v>370</v>
      </c>
      <c r="C11" s="91"/>
      <c r="D11" s="91"/>
      <c r="E11" s="91"/>
      <c r="F11" s="91"/>
    </row>
    <row r="12" spans="1:6" x14ac:dyDescent="0.25">
      <c r="A12" s="2" t="s">
        <v>97</v>
      </c>
      <c r="B12" s="16" t="s">
        <v>371</v>
      </c>
      <c r="C12" s="92">
        <f>SUM(C10:C11)</f>
        <v>1178</v>
      </c>
      <c r="D12" s="92">
        <f>SUM(D10:D11)</f>
        <v>1580</v>
      </c>
      <c r="E12" s="92">
        <f>SUM(E10:E11)</f>
        <v>11</v>
      </c>
      <c r="F12" s="92">
        <f>SUM(F10:F11)</f>
        <v>16</v>
      </c>
    </row>
    <row r="13" spans="1:6" x14ac:dyDescent="0.25">
      <c r="A13" s="2" t="s">
        <v>97</v>
      </c>
      <c r="B13" s="13" t="s">
        <v>727</v>
      </c>
      <c r="C13" s="93"/>
      <c r="D13" s="93"/>
      <c r="E13" s="93"/>
      <c r="F13" s="93"/>
    </row>
    <row r="14" spans="1:6" x14ac:dyDescent="0.25">
      <c r="A14" s="2" t="s">
        <v>97</v>
      </c>
      <c r="B14" s="18" t="s">
        <v>728</v>
      </c>
      <c r="C14" s="94">
        <v>6</v>
      </c>
      <c r="D14" s="94">
        <v>3</v>
      </c>
      <c r="E14" s="94"/>
      <c r="F14" s="94"/>
    </row>
    <row r="15" spans="1:6" x14ac:dyDescent="0.25">
      <c r="A15" s="2" t="s">
        <v>97</v>
      </c>
      <c r="B15" s="18" t="s">
        <v>227</v>
      </c>
      <c r="C15" s="94">
        <v>5</v>
      </c>
      <c r="D15" s="94">
        <v>13</v>
      </c>
      <c r="E15" s="94"/>
      <c r="F15" s="94"/>
    </row>
    <row r="16" spans="1:6" ht="26.4" x14ac:dyDescent="0.25">
      <c r="A16" s="2" t="s">
        <v>97</v>
      </c>
      <c r="B16" s="17" t="s">
        <v>729</v>
      </c>
      <c r="C16" s="94"/>
      <c r="D16" s="94"/>
      <c r="E16" s="94"/>
      <c r="F16" s="94"/>
    </row>
    <row r="17" spans="1:6" x14ac:dyDescent="0.25">
      <c r="A17" s="2" t="s">
        <v>97</v>
      </c>
      <c r="B17" s="16" t="s">
        <v>730</v>
      </c>
      <c r="C17" s="95">
        <f>SUM(C14:C16)</f>
        <v>11</v>
      </c>
      <c r="D17" s="95">
        <f>SUM(D14:D16)</f>
        <v>16</v>
      </c>
      <c r="E17" s="95">
        <f>SUM(E14:E16)</f>
        <v>0</v>
      </c>
      <c r="F17" s="95">
        <f>SUM(F14:F16)</f>
        <v>0</v>
      </c>
    </row>
    <row r="18" spans="1:6" x14ac:dyDescent="0.25">
      <c r="A18" s="2" t="s">
        <v>97</v>
      </c>
      <c r="B18" s="431" t="s">
        <v>731</v>
      </c>
      <c r="C18" s="431"/>
      <c r="D18" s="431"/>
      <c r="E18" s="431"/>
      <c r="F18" s="99">
        <f>SUM(C12:F12)</f>
        <v>2785</v>
      </c>
    </row>
    <row r="19" spans="1:6" x14ac:dyDescent="0.25">
      <c r="A19" s="2" t="s">
        <v>97</v>
      </c>
      <c r="B19" s="422" t="s">
        <v>511</v>
      </c>
      <c r="C19" s="422"/>
      <c r="D19" s="422"/>
      <c r="E19" s="422"/>
      <c r="F19" s="100">
        <f>SUM(C17:F17)</f>
        <v>27</v>
      </c>
    </row>
    <row r="20" spans="1:6" x14ac:dyDescent="0.25">
      <c r="A20" s="2" t="s">
        <v>97</v>
      </c>
      <c r="B20" s="423" t="s">
        <v>732</v>
      </c>
      <c r="C20" s="423"/>
      <c r="D20" s="423"/>
      <c r="E20" s="423"/>
      <c r="F20" s="101">
        <f>SUM(F18:F19)</f>
        <v>2812</v>
      </c>
    </row>
    <row r="21" spans="1:6" x14ac:dyDescent="0.25"/>
    <row r="22" spans="1:6" ht="91.5" customHeight="1" x14ac:dyDescent="0.25">
      <c r="A22" s="2" t="s">
        <v>98</v>
      </c>
      <c r="B22" s="424" t="s">
        <v>960</v>
      </c>
      <c r="C22" s="425"/>
      <c r="D22" s="425"/>
      <c r="E22" s="425"/>
      <c r="F22" s="425"/>
    </row>
    <row r="23" spans="1:6" ht="57" x14ac:dyDescent="0.25">
      <c r="A23" s="2" t="s">
        <v>98</v>
      </c>
      <c r="B23" s="426"/>
      <c r="C23" s="426"/>
      <c r="D23" s="132" t="s">
        <v>733</v>
      </c>
      <c r="E23" s="132" t="s">
        <v>363</v>
      </c>
      <c r="F23" s="132" t="s">
        <v>96</v>
      </c>
    </row>
    <row r="24" spans="1:6" x14ac:dyDescent="0.25">
      <c r="A24" s="2" t="s">
        <v>98</v>
      </c>
      <c r="B24" s="427" t="s">
        <v>734</v>
      </c>
      <c r="C24" s="427"/>
      <c r="D24" s="96">
        <v>105</v>
      </c>
      <c r="E24" s="96">
        <v>315</v>
      </c>
      <c r="F24" s="96">
        <v>315</v>
      </c>
    </row>
    <row r="25" spans="1:6" x14ac:dyDescent="0.25">
      <c r="A25" s="2" t="s">
        <v>98</v>
      </c>
      <c r="B25" s="419" t="s">
        <v>885</v>
      </c>
      <c r="C25" s="420"/>
      <c r="D25" s="96">
        <v>73</v>
      </c>
      <c r="E25" s="96">
        <v>234</v>
      </c>
      <c r="F25" s="96">
        <v>234</v>
      </c>
    </row>
    <row r="26" spans="1:6" x14ac:dyDescent="0.25">
      <c r="A26" s="2" t="s">
        <v>98</v>
      </c>
      <c r="B26" s="409" t="s">
        <v>0</v>
      </c>
      <c r="C26" s="409"/>
      <c r="D26" s="96">
        <v>46</v>
      </c>
      <c r="E26" s="96">
        <v>142</v>
      </c>
      <c r="F26" s="96">
        <v>142</v>
      </c>
    </row>
    <row r="27" spans="1:6" x14ac:dyDescent="0.25">
      <c r="A27" s="2" t="s">
        <v>98</v>
      </c>
      <c r="B27" s="421" t="s">
        <v>80</v>
      </c>
      <c r="C27" s="420"/>
      <c r="D27" s="96">
        <v>474</v>
      </c>
      <c r="E27" s="96">
        <v>1723</v>
      </c>
      <c r="F27" s="96">
        <v>1723</v>
      </c>
    </row>
    <row r="28" spans="1:6" ht="15" customHeight="1" x14ac:dyDescent="0.25">
      <c r="A28" s="2" t="s">
        <v>98</v>
      </c>
      <c r="B28" s="409" t="s">
        <v>1</v>
      </c>
      <c r="C28" s="409"/>
      <c r="D28" s="96">
        <v>0</v>
      </c>
      <c r="E28" s="96">
        <v>0</v>
      </c>
      <c r="F28" s="96">
        <v>0</v>
      </c>
    </row>
    <row r="29" spans="1:6" x14ac:dyDescent="0.25">
      <c r="A29" s="2" t="s">
        <v>98</v>
      </c>
      <c r="B29" s="409" t="s">
        <v>2</v>
      </c>
      <c r="C29" s="409"/>
      <c r="D29" s="96">
        <v>26</v>
      </c>
      <c r="E29" s="96">
        <v>107</v>
      </c>
      <c r="F29" s="96">
        <v>107</v>
      </c>
    </row>
    <row r="30" spans="1:6" ht="26.25" customHeight="1" x14ac:dyDescent="0.25">
      <c r="A30" s="2" t="s">
        <v>98</v>
      </c>
      <c r="B30" s="407" t="s">
        <v>3</v>
      </c>
      <c r="C30" s="408"/>
      <c r="D30" s="96">
        <v>0</v>
      </c>
      <c r="E30" s="96">
        <v>1</v>
      </c>
      <c r="F30" s="96">
        <v>1</v>
      </c>
    </row>
    <row r="31" spans="1:6" x14ac:dyDescent="0.25">
      <c r="A31" s="2" t="s">
        <v>98</v>
      </c>
      <c r="B31" s="409" t="s">
        <v>4</v>
      </c>
      <c r="C31" s="409"/>
      <c r="D31" s="96">
        <v>71</v>
      </c>
      <c r="E31" s="96">
        <v>230</v>
      </c>
      <c r="F31" s="96">
        <v>230</v>
      </c>
    </row>
    <row r="32" spans="1:6" x14ac:dyDescent="0.25">
      <c r="A32" s="2" t="s">
        <v>98</v>
      </c>
      <c r="B32" s="409" t="s">
        <v>5</v>
      </c>
      <c r="C32" s="409"/>
      <c r="D32" s="96">
        <v>9</v>
      </c>
      <c r="E32" s="96">
        <v>33</v>
      </c>
      <c r="F32" s="96">
        <v>33</v>
      </c>
    </row>
    <row r="33" spans="1:6" x14ac:dyDescent="0.25">
      <c r="A33" s="2" t="s">
        <v>98</v>
      </c>
      <c r="B33" s="410" t="s">
        <v>81</v>
      </c>
      <c r="C33" s="410"/>
      <c r="D33" s="97">
        <f>SUM(D24:D32)</f>
        <v>804</v>
      </c>
      <c r="E33" s="97">
        <f>SUM(E24:E32)</f>
        <v>2785</v>
      </c>
      <c r="F33" s="97">
        <f>SUM(F24:F32)</f>
        <v>2785</v>
      </c>
    </row>
    <row r="34" spans="1:6" x14ac:dyDescent="0.25"/>
    <row r="35" spans="1:6" ht="15.6" x14ac:dyDescent="0.3">
      <c r="B35" s="19" t="s">
        <v>82</v>
      </c>
    </row>
    <row r="36" spans="1:6" x14ac:dyDescent="0.25">
      <c r="A36" s="2" t="s">
        <v>99</v>
      </c>
      <c r="B36" s="3" t="s">
        <v>983</v>
      </c>
      <c r="F36" s="20"/>
    </row>
    <row r="37" spans="1:6" x14ac:dyDescent="0.25">
      <c r="A37" s="2" t="s">
        <v>99</v>
      </c>
      <c r="B37" s="9" t="s">
        <v>83</v>
      </c>
      <c r="C37" s="98"/>
      <c r="F37" s="20"/>
    </row>
    <row r="38" spans="1:6" x14ac:dyDescent="0.25">
      <c r="A38" s="2" t="s">
        <v>99</v>
      </c>
      <c r="B38" s="9" t="s">
        <v>84</v>
      </c>
      <c r="C38" s="98"/>
      <c r="F38" s="20"/>
    </row>
    <row r="39" spans="1:6" x14ac:dyDescent="0.25">
      <c r="A39" s="2" t="s">
        <v>99</v>
      </c>
      <c r="B39" s="9" t="s">
        <v>85</v>
      </c>
      <c r="C39" s="98">
        <v>730</v>
      </c>
      <c r="F39" s="20"/>
    </row>
    <row r="40" spans="1:6" x14ac:dyDescent="0.25">
      <c r="A40" s="2" t="s">
        <v>99</v>
      </c>
      <c r="B40" s="9" t="s">
        <v>650</v>
      </c>
      <c r="C40" s="98">
        <v>4</v>
      </c>
      <c r="F40" s="20"/>
    </row>
    <row r="41" spans="1:6" x14ac:dyDescent="0.25">
      <c r="A41" s="2" t="s">
        <v>99</v>
      </c>
      <c r="B41" s="9" t="s">
        <v>86</v>
      </c>
      <c r="C41" s="98">
        <v>8</v>
      </c>
      <c r="F41" s="20"/>
    </row>
    <row r="42" spans="1:6" x14ac:dyDescent="0.25">
      <c r="A42" s="2" t="s">
        <v>99</v>
      </c>
      <c r="B42" s="9" t="s">
        <v>87</v>
      </c>
      <c r="C42" s="98"/>
      <c r="F42" s="20"/>
    </row>
    <row r="43" spans="1:6" ht="26.4" x14ac:dyDescent="0.25">
      <c r="A43" s="2" t="s">
        <v>99</v>
      </c>
      <c r="B43" s="261" t="s">
        <v>512</v>
      </c>
      <c r="C43" s="98"/>
      <c r="F43" s="20"/>
    </row>
    <row r="44" spans="1:6" ht="26.4" x14ac:dyDescent="0.25">
      <c r="A44" s="2" t="s">
        <v>99</v>
      </c>
      <c r="B44" s="261" t="s">
        <v>513</v>
      </c>
      <c r="C44" s="98"/>
      <c r="F44" s="20"/>
    </row>
    <row r="45" spans="1:6" x14ac:dyDescent="0.25">
      <c r="A45" s="2" t="s">
        <v>99</v>
      </c>
      <c r="B45" s="266" t="s">
        <v>514</v>
      </c>
      <c r="C45" s="98"/>
      <c r="F45" s="20"/>
    </row>
    <row r="46" spans="1:6" x14ac:dyDescent="0.25"/>
    <row r="47" spans="1:6" ht="15.6" x14ac:dyDescent="0.25">
      <c r="B47" s="21"/>
      <c r="C47" s="4"/>
      <c r="D47" s="4"/>
      <c r="E47" s="4"/>
      <c r="F47" s="4"/>
    </row>
    <row r="48" spans="1:6" ht="15.6" x14ac:dyDescent="0.25">
      <c r="B48" s="21" t="s">
        <v>88</v>
      </c>
      <c r="C48" s="4"/>
      <c r="D48" s="4"/>
      <c r="E48" s="4"/>
      <c r="F48" s="4"/>
    </row>
    <row r="49" spans="1:256" ht="54.75" customHeight="1" x14ac:dyDescent="0.25">
      <c r="B49" s="411" t="s">
        <v>1006</v>
      </c>
      <c r="C49" s="412"/>
      <c r="D49" s="412"/>
      <c r="E49" s="412"/>
      <c r="F49" s="412"/>
    </row>
    <row r="50" spans="1:256" ht="54.75" customHeight="1" x14ac:dyDescent="0.25">
      <c r="B50" s="413" t="s">
        <v>942</v>
      </c>
      <c r="C50" s="413"/>
      <c r="D50" s="4"/>
      <c r="E50" s="4"/>
      <c r="F50" s="4"/>
    </row>
    <row r="51" spans="1:256" s="333" customFormat="1" ht="54.75" customHeight="1" x14ac:dyDescent="0.25">
      <c r="A51" s="1"/>
      <c r="B51" s="418" t="s">
        <v>984</v>
      </c>
      <c r="C51" s="418"/>
      <c r="D51" s="418"/>
      <c r="E51" s="418"/>
      <c r="F51" s="418"/>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89"/>
      <c r="FB51" s="189"/>
      <c r="FC51" s="189"/>
      <c r="FD51" s="189"/>
      <c r="FE51" s="189"/>
      <c r="FF51" s="189"/>
      <c r="FG51" s="189"/>
      <c r="FH51" s="189"/>
      <c r="FI51" s="189"/>
      <c r="FJ51" s="189"/>
      <c r="FK51" s="189"/>
      <c r="FL51" s="189"/>
      <c r="FM51" s="189"/>
      <c r="FN51" s="189"/>
      <c r="FO51" s="189"/>
      <c r="FP51" s="189"/>
      <c r="FQ51" s="189"/>
      <c r="FR51" s="189"/>
      <c r="FS51" s="189"/>
      <c r="FT51" s="189"/>
      <c r="FU51" s="189"/>
      <c r="FV51" s="189"/>
      <c r="FW51" s="189"/>
      <c r="FX51" s="189"/>
      <c r="FY51" s="189"/>
      <c r="FZ51" s="189"/>
      <c r="GA51" s="189"/>
      <c r="GB51" s="189"/>
      <c r="GC51" s="189"/>
      <c r="GD51" s="189"/>
      <c r="GE51" s="189"/>
      <c r="GF51" s="189"/>
      <c r="GG51" s="189"/>
      <c r="GH51" s="189"/>
      <c r="GI51" s="189"/>
      <c r="GJ51" s="189"/>
      <c r="GK51" s="189"/>
      <c r="GL51" s="189"/>
      <c r="GM51" s="189"/>
      <c r="GN51" s="189"/>
      <c r="GO51" s="189"/>
      <c r="GP51" s="189"/>
      <c r="GQ51" s="189"/>
      <c r="GR51" s="189"/>
      <c r="GS51" s="189"/>
      <c r="GT51" s="189"/>
      <c r="GU51" s="189"/>
      <c r="GV51" s="189"/>
      <c r="GW51" s="189"/>
      <c r="GX51" s="189"/>
      <c r="GY51" s="189"/>
      <c r="GZ51" s="189"/>
      <c r="HA51" s="189"/>
      <c r="HB51" s="189"/>
      <c r="HC51" s="189"/>
      <c r="HD51" s="189"/>
      <c r="HE51" s="189"/>
      <c r="HF51" s="189"/>
      <c r="HG51" s="189"/>
      <c r="HH51" s="189"/>
      <c r="HI51" s="189"/>
      <c r="HJ51" s="189"/>
      <c r="HK51" s="189"/>
      <c r="HL51" s="189"/>
      <c r="HM51" s="189"/>
      <c r="HN51" s="189"/>
      <c r="HO51" s="189"/>
      <c r="HP51" s="189"/>
      <c r="HQ51" s="189"/>
      <c r="HR51" s="189"/>
      <c r="HS51" s="189"/>
      <c r="HT51" s="189"/>
      <c r="HU51" s="189"/>
      <c r="HV51" s="189"/>
      <c r="HW51" s="189"/>
      <c r="HX51" s="189"/>
      <c r="HY51" s="189"/>
      <c r="HZ51" s="189"/>
      <c r="IA51" s="189"/>
      <c r="IB51" s="189"/>
      <c r="IC51" s="189"/>
      <c r="ID51" s="189"/>
      <c r="IE51" s="189"/>
      <c r="IF51" s="189"/>
      <c r="IG51" s="189"/>
      <c r="IH51" s="189"/>
      <c r="II51" s="189"/>
      <c r="IJ51" s="189"/>
      <c r="IK51" s="189"/>
      <c r="IL51" s="189"/>
      <c r="IM51" s="189"/>
      <c r="IN51" s="189"/>
      <c r="IO51" s="189"/>
      <c r="IP51" s="189"/>
      <c r="IQ51" s="189"/>
      <c r="IR51" s="189"/>
      <c r="IS51" s="189"/>
      <c r="IT51" s="189"/>
      <c r="IU51" s="189"/>
      <c r="IV51" s="189"/>
    </row>
    <row r="52" spans="1:256" s="333" customFormat="1" ht="54.75" customHeight="1" x14ac:dyDescent="0.25">
      <c r="A52" s="1"/>
      <c r="B52" s="416"/>
      <c r="C52" s="414" t="s">
        <v>944</v>
      </c>
      <c r="D52" s="414" t="s">
        <v>947</v>
      </c>
      <c r="E52" s="414" t="s">
        <v>945</v>
      </c>
      <c r="F52" s="414" t="s">
        <v>946</v>
      </c>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189"/>
      <c r="FF52" s="189"/>
      <c r="FG52" s="189"/>
      <c r="FH52" s="189"/>
      <c r="FI52" s="189"/>
      <c r="FJ52" s="189"/>
      <c r="FK52" s="189"/>
      <c r="FL52" s="189"/>
      <c r="FM52" s="189"/>
      <c r="FN52" s="189"/>
      <c r="FO52" s="189"/>
      <c r="FP52" s="189"/>
      <c r="FQ52" s="189"/>
      <c r="FR52" s="189"/>
      <c r="FS52" s="189"/>
      <c r="FT52" s="189"/>
      <c r="FU52" s="189"/>
      <c r="FV52" s="189"/>
      <c r="FW52" s="189"/>
      <c r="FX52" s="189"/>
      <c r="FY52" s="189"/>
      <c r="FZ52" s="189"/>
      <c r="GA52" s="189"/>
      <c r="GB52" s="189"/>
      <c r="GC52" s="189"/>
      <c r="GD52" s="189"/>
      <c r="GE52" s="189"/>
      <c r="GF52" s="189"/>
      <c r="GG52" s="189"/>
      <c r="GH52" s="189"/>
      <c r="GI52" s="189"/>
      <c r="GJ52" s="189"/>
      <c r="GK52" s="189"/>
      <c r="GL52" s="189"/>
      <c r="GM52" s="189"/>
      <c r="GN52" s="189"/>
      <c r="GO52" s="189"/>
      <c r="GP52" s="189"/>
      <c r="GQ52" s="189"/>
      <c r="GR52" s="189"/>
      <c r="GS52" s="189"/>
      <c r="GT52" s="189"/>
      <c r="GU52" s="189"/>
      <c r="GV52" s="189"/>
      <c r="GW52" s="189"/>
      <c r="GX52" s="189"/>
      <c r="GY52" s="189"/>
      <c r="GZ52" s="189"/>
      <c r="HA52" s="189"/>
      <c r="HB52" s="189"/>
      <c r="HC52" s="189"/>
      <c r="HD52" s="189"/>
      <c r="HE52" s="189"/>
      <c r="HF52" s="189"/>
      <c r="HG52" s="189"/>
      <c r="HH52" s="189"/>
      <c r="HI52" s="189"/>
      <c r="HJ52" s="189"/>
      <c r="HK52" s="189"/>
      <c r="HL52" s="189"/>
      <c r="HM52" s="189"/>
      <c r="HN52" s="189"/>
      <c r="HO52" s="189"/>
      <c r="HP52" s="189"/>
      <c r="HQ52" s="189"/>
      <c r="HR52" s="189"/>
      <c r="HS52" s="189"/>
      <c r="HT52" s="189"/>
      <c r="HU52" s="189"/>
      <c r="HV52" s="189"/>
      <c r="HW52" s="189"/>
      <c r="HX52" s="189"/>
      <c r="HY52" s="189"/>
      <c r="HZ52" s="189"/>
      <c r="IA52" s="189"/>
      <c r="IB52" s="189"/>
      <c r="IC52" s="189"/>
      <c r="ID52" s="189"/>
      <c r="IE52" s="189"/>
      <c r="IF52" s="189"/>
      <c r="IG52" s="189"/>
      <c r="IH52" s="189"/>
      <c r="II52" s="189"/>
      <c r="IJ52" s="189"/>
      <c r="IK52" s="189"/>
      <c r="IL52" s="189"/>
      <c r="IM52" s="189"/>
      <c r="IN52" s="189"/>
      <c r="IO52" s="189"/>
      <c r="IP52" s="189"/>
      <c r="IQ52" s="189"/>
      <c r="IR52" s="189"/>
      <c r="IS52" s="189"/>
      <c r="IT52" s="189"/>
      <c r="IU52" s="189"/>
      <c r="IV52" s="189"/>
    </row>
    <row r="53" spans="1:256" s="333" customFormat="1" ht="54.75" customHeight="1" x14ac:dyDescent="0.25">
      <c r="A53" s="1"/>
      <c r="B53" s="417"/>
      <c r="C53" s="415"/>
      <c r="D53" s="415"/>
      <c r="E53" s="415"/>
      <c r="F53" s="415"/>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c r="FF53" s="189"/>
      <c r="FG53" s="189"/>
      <c r="FH53" s="189"/>
      <c r="FI53" s="189"/>
      <c r="FJ53" s="189"/>
      <c r="FK53" s="189"/>
      <c r="FL53" s="189"/>
      <c r="FM53" s="189"/>
      <c r="FN53" s="189"/>
      <c r="FO53" s="189"/>
      <c r="FP53" s="189"/>
      <c r="FQ53" s="189"/>
      <c r="FR53" s="189"/>
      <c r="FS53" s="189"/>
      <c r="FT53" s="189"/>
      <c r="FU53" s="189"/>
      <c r="FV53" s="189"/>
      <c r="FW53" s="189"/>
      <c r="FX53" s="189"/>
      <c r="FY53" s="189"/>
      <c r="FZ53" s="189"/>
      <c r="GA53" s="189"/>
      <c r="GB53" s="189"/>
      <c r="GC53" s="189"/>
      <c r="GD53" s="189"/>
      <c r="GE53" s="189"/>
      <c r="GF53" s="189"/>
      <c r="GG53" s="189"/>
      <c r="GH53" s="189"/>
      <c r="GI53" s="189"/>
      <c r="GJ53" s="189"/>
      <c r="GK53" s="189"/>
      <c r="GL53" s="189"/>
      <c r="GM53" s="189"/>
      <c r="GN53" s="189"/>
      <c r="GO53" s="189"/>
      <c r="GP53" s="189"/>
      <c r="GQ53" s="189"/>
      <c r="GR53" s="189"/>
      <c r="GS53" s="189"/>
      <c r="GT53" s="189"/>
      <c r="GU53" s="189"/>
      <c r="GV53" s="189"/>
      <c r="GW53" s="189"/>
      <c r="GX53" s="189"/>
      <c r="GY53" s="189"/>
      <c r="GZ53" s="189"/>
      <c r="HA53" s="189"/>
      <c r="HB53" s="189"/>
      <c r="HC53" s="189"/>
      <c r="HD53" s="189"/>
      <c r="HE53" s="189"/>
      <c r="HF53" s="189"/>
      <c r="HG53" s="189"/>
      <c r="HH53" s="189"/>
      <c r="HI53" s="189"/>
      <c r="HJ53" s="189"/>
      <c r="HK53" s="189"/>
      <c r="HL53" s="189"/>
      <c r="HM53" s="189"/>
      <c r="HN53" s="189"/>
      <c r="HO53" s="189"/>
      <c r="HP53" s="189"/>
      <c r="HQ53" s="189"/>
      <c r="HR53" s="189"/>
      <c r="HS53" s="189"/>
      <c r="HT53" s="189"/>
      <c r="HU53" s="189"/>
      <c r="HV53" s="189"/>
      <c r="HW53" s="189"/>
      <c r="HX53" s="189"/>
      <c r="HY53" s="189"/>
      <c r="HZ53" s="189"/>
      <c r="IA53" s="189"/>
      <c r="IB53" s="189"/>
      <c r="IC53" s="189"/>
      <c r="ID53" s="189"/>
      <c r="IE53" s="189"/>
      <c r="IF53" s="189"/>
      <c r="IG53" s="189"/>
      <c r="IH53" s="189"/>
      <c r="II53" s="189"/>
      <c r="IJ53" s="189"/>
      <c r="IK53" s="189"/>
      <c r="IL53" s="189"/>
      <c r="IM53" s="189"/>
      <c r="IN53" s="189"/>
      <c r="IO53" s="189"/>
      <c r="IP53" s="189"/>
      <c r="IQ53" s="189"/>
      <c r="IR53" s="189"/>
      <c r="IS53" s="189"/>
      <c r="IT53" s="189"/>
      <c r="IU53" s="189"/>
      <c r="IV53" s="189"/>
    </row>
    <row r="54" spans="1:256" s="189" customFormat="1" ht="54.75" customHeight="1" x14ac:dyDescent="0.25">
      <c r="A54" s="83" t="s">
        <v>949</v>
      </c>
      <c r="B54" s="329" t="s">
        <v>999</v>
      </c>
      <c r="C54" s="328">
        <v>75</v>
      </c>
      <c r="D54" s="328">
        <v>143</v>
      </c>
      <c r="E54" s="328">
        <v>546</v>
      </c>
      <c r="F54" s="328">
        <f t="shared" ref="F54:F59" si="0">SUM(C54:E54)</f>
        <v>764</v>
      </c>
    </row>
    <row r="55" spans="1:256" s="189" customFormat="1" ht="54.75" customHeight="1" x14ac:dyDescent="0.25">
      <c r="A55" s="83" t="s">
        <v>950</v>
      </c>
      <c r="B55" s="332" t="s">
        <v>1000</v>
      </c>
      <c r="C55" s="328">
        <v>0</v>
      </c>
      <c r="D55" s="328">
        <v>0</v>
      </c>
      <c r="E55" s="328">
        <v>0</v>
      </c>
      <c r="F55" s="328">
        <f t="shared" si="0"/>
        <v>0</v>
      </c>
    </row>
    <row r="56" spans="1:256" s="189" customFormat="1" ht="54.75" customHeight="1" x14ac:dyDescent="0.25">
      <c r="A56" s="83" t="s">
        <v>951</v>
      </c>
      <c r="B56" s="329" t="s">
        <v>1001</v>
      </c>
      <c r="C56" s="328">
        <f>(C54-C55)</f>
        <v>75</v>
      </c>
      <c r="D56" s="328">
        <f>(D54-D55)</f>
        <v>143</v>
      </c>
      <c r="E56" s="328">
        <f>(E54-E55)</f>
        <v>546</v>
      </c>
      <c r="F56" s="328">
        <f t="shared" si="0"/>
        <v>764</v>
      </c>
    </row>
    <row r="57" spans="1:256" s="189" customFormat="1" ht="54.75" customHeight="1" x14ac:dyDescent="0.25">
      <c r="A57" s="83" t="s">
        <v>952</v>
      </c>
      <c r="B57" s="331" t="s">
        <v>1002</v>
      </c>
      <c r="C57" s="328">
        <v>46</v>
      </c>
      <c r="D57" s="328">
        <v>106</v>
      </c>
      <c r="E57" s="328">
        <v>418</v>
      </c>
      <c r="F57" s="328">
        <f t="shared" si="0"/>
        <v>570</v>
      </c>
    </row>
    <row r="58" spans="1:256" s="189" customFormat="1" ht="54.75" customHeight="1" x14ac:dyDescent="0.2">
      <c r="A58" s="83" t="s">
        <v>953</v>
      </c>
      <c r="B58" s="330" t="s">
        <v>1003</v>
      </c>
      <c r="C58" s="328">
        <f>55-46</f>
        <v>9</v>
      </c>
      <c r="D58" s="328">
        <f>115-106</f>
        <v>9</v>
      </c>
      <c r="E58" s="328">
        <f>477-418</f>
        <v>59</v>
      </c>
      <c r="F58" s="328">
        <f t="shared" si="0"/>
        <v>77</v>
      </c>
    </row>
    <row r="59" spans="1:256" s="189" customFormat="1" ht="54.75" customHeight="1" x14ac:dyDescent="0.2">
      <c r="A59" s="83" t="s">
        <v>954</v>
      </c>
      <c r="B59" s="330" t="s">
        <v>1004</v>
      </c>
      <c r="C59" s="328">
        <f>57-C58-C57</f>
        <v>2</v>
      </c>
      <c r="D59" s="328">
        <f>117-D58-D57</f>
        <v>2</v>
      </c>
      <c r="E59" s="328">
        <f>483-E58-E57</f>
        <v>6</v>
      </c>
      <c r="F59" s="328">
        <f t="shared" si="0"/>
        <v>10</v>
      </c>
    </row>
    <row r="60" spans="1:256" s="189" customFormat="1" ht="54.75" customHeight="1" x14ac:dyDescent="0.25">
      <c r="A60" s="83" t="s">
        <v>955</v>
      </c>
      <c r="B60" s="331" t="s">
        <v>948</v>
      </c>
      <c r="C60" s="328">
        <f>SUM(C57:C59)</f>
        <v>57</v>
      </c>
      <c r="D60" s="328">
        <f>SUM(D57:D59)</f>
        <v>117</v>
      </c>
      <c r="E60" s="328">
        <f>SUM(E57:E59)</f>
        <v>483</v>
      </c>
      <c r="F60" s="328">
        <f>SUM(F57:F59)</f>
        <v>657</v>
      </c>
    </row>
    <row r="61" spans="1:256" s="189" customFormat="1" ht="54.75" customHeight="1" x14ac:dyDescent="0.25">
      <c r="A61" s="83" t="s">
        <v>956</v>
      </c>
      <c r="B61" s="331" t="s">
        <v>1005</v>
      </c>
      <c r="C61" s="384">
        <f>C60/C56</f>
        <v>0.76</v>
      </c>
      <c r="D61" s="384">
        <f>D60/D56</f>
        <v>0.81818181818181823</v>
      </c>
      <c r="E61" s="384">
        <f>E60/E56</f>
        <v>0.88461538461538458</v>
      </c>
      <c r="F61" s="384">
        <f>F60/F56</f>
        <v>0.85994764397905754</v>
      </c>
    </row>
    <row r="62" spans="1:256" s="189" customFormat="1" ht="54.75" customHeight="1" x14ac:dyDescent="0.25">
      <c r="A62" s="1"/>
      <c r="B62" s="3" t="s">
        <v>89</v>
      </c>
      <c r="C62"/>
      <c r="D62"/>
      <c r="E62"/>
      <c r="F62"/>
    </row>
    <row r="63" spans="1:256" s="189" customFormat="1" ht="54.75" customHeight="1" x14ac:dyDescent="0.25">
      <c r="A63" s="1"/>
      <c r="B63" s="403" t="s">
        <v>943</v>
      </c>
      <c r="C63" s="404"/>
      <c r="D63" s="404"/>
      <c r="E63" s="404"/>
      <c r="F63" s="404"/>
    </row>
    <row r="64" spans="1:256" s="189" customFormat="1" ht="54.75" customHeight="1" x14ac:dyDescent="0.25">
      <c r="A64" s="2" t="s">
        <v>341</v>
      </c>
      <c r="B64" s="405" t="s">
        <v>985</v>
      </c>
      <c r="C64" s="406"/>
      <c r="D64" s="406"/>
      <c r="E64" s="406"/>
      <c r="F64" s="197">
        <v>0.89</v>
      </c>
    </row>
    <row r="65" spans="1:256" s="189" customFormat="1" ht="54.75" customHeight="1" x14ac:dyDescent="0.25">
      <c r="A65" s="1"/>
      <c r="B65"/>
      <c r="C65"/>
      <c r="D65"/>
      <c r="E65"/>
      <c r="F65"/>
    </row>
    <row r="66" spans="1:256" s="189" customFormat="1" ht="54.75" customHeight="1" x14ac:dyDescent="0.25">
      <c r="A66" s="1"/>
      <c r="B66"/>
      <c r="C66"/>
      <c r="D66"/>
      <c r="E66"/>
      <c r="F66"/>
    </row>
    <row r="67" spans="1:256" s="189" customFormat="1" ht="54.75" customHeight="1" x14ac:dyDescent="0.25">
      <c r="A67" s="1"/>
      <c r="B67"/>
      <c r="C67"/>
      <c r="D67"/>
      <c r="E67"/>
      <c r="F67"/>
    </row>
    <row r="68" spans="1:256" s="189" customFormat="1" ht="54.75" customHeight="1" x14ac:dyDescent="0.25">
      <c r="A68" s="1"/>
      <c r="B68"/>
      <c r="C68"/>
      <c r="D68"/>
      <c r="E68"/>
      <c r="F68"/>
    </row>
    <row r="69" spans="1:256" s="189" customFormat="1" ht="54.75" customHeight="1" x14ac:dyDescent="0.25">
      <c r="A69" s="1"/>
      <c r="B69"/>
      <c r="C69"/>
      <c r="D69"/>
      <c r="E69"/>
      <c r="F69"/>
    </row>
    <row r="70" spans="1:256" s="189" customFormat="1" ht="54.75" customHeight="1" x14ac:dyDescent="0.25">
      <c r="A70" s="1"/>
      <c r="B70"/>
      <c r="C70"/>
      <c r="D70"/>
      <c r="E70"/>
      <c r="F70"/>
    </row>
    <row r="71" spans="1:256" s="189" customFormat="1" ht="54.75" customHeight="1" x14ac:dyDescent="0.25">
      <c r="A71" s="1"/>
      <c r="B71"/>
      <c r="C71"/>
      <c r="D71"/>
      <c r="E71"/>
      <c r="F71"/>
    </row>
    <row r="72" spans="1:256" s="189" customFormat="1" ht="54.75" customHeight="1" x14ac:dyDescent="0.25">
      <c r="A72" s="1"/>
      <c r="B72"/>
      <c r="C72"/>
      <c r="D72"/>
      <c r="E72"/>
      <c r="F72"/>
    </row>
    <row r="73" spans="1:256" s="189" customFormat="1" ht="54.75" customHeight="1" x14ac:dyDescent="0.25">
      <c r="A73" s="1"/>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89" customFormat="1" ht="54.75" customHeight="1" x14ac:dyDescent="0.25">
      <c r="A74" s="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189" customFormat="1" ht="54.75" customHeight="1" x14ac:dyDescent="0.25">
      <c r="A75" s="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75" customHeight="1" x14ac:dyDescent="0.25"/>
    <row r="77" spans="1:256" ht="14.25" customHeight="1" x14ac:dyDescent="0.25"/>
    <row r="78" spans="1:256" ht="27" customHeight="1" x14ac:dyDescent="0.25">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c r="DT78" s="191"/>
      <c r="DU78" s="191"/>
      <c r="DV78" s="191"/>
      <c r="DW78" s="191"/>
      <c r="DX78" s="191"/>
      <c r="DY78" s="191"/>
      <c r="DZ78" s="191"/>
      <c r="EA78" s="191"/>
      <c r="EB78" s="191"/>
      <c r="EC78" s="191"/>
      <c r="ED78" s="191"/>
      <c r="EE78" s="191"/>
      <c r="EF78" s="191"/>
      <c r="EG78" s="191"/>
      <c r="EH78" s="191"/>
      <c r="EI78" s="191"/>
      <c r="EJ78" s="191"/>
      <c r="EK78" s="191"/>
      <c r="EL78" s="191"/>
      <c r="EM78" s="191"/>
      <c r="EN78" s="191"/>
      <c r="EO78" s="191"/>
      <c r="EP78" s="191"/>
      <c r="EQ78" s="191"/>
      <c r="ER78" s="191"/>
      <c r="ES78" s="191"/>
      <c r="ET78" s="191"/>
      <c r="EU78" s="191"/>
      <c r="EV78" s="191"/>
      <c r="EW78" s="191"/>
      <c r="EX78" s="191"/>
      <c r="EY78" s="191"/>
      <c r="EZ78" s="191"/>
      <c r="FA78" s="191"/>
      <c r="FB78" s="191"/>
      <c r="FC78" s="191"/>
      <c r="FD78" s="191"/>
      <c r="FE78" s="191"/>
      <c r="FF78" s="191"/>
      <c r="FG78" s="191"/>
      <c r="FH78" s="191"/>
      <c r="FI78" s="191"/>
      <c r="FJ78" s="191"/>
      <c r="FK78" s="191"/>
      <c r="FL78" s="191"/>
      <c r="FM78" s="191"/>
      <c r="FN78" s="191"/>
      <c r="FO78" s="191"/>
      <c r="FP78" s="191"/>
      <c r="FQ78" s="191"/>
      <c r="FR78" s="191"/>
      <c r="FS78" s="191"/>
      <c r="FT78" s="191"/>
      <c r="FU78" s="191"/>
      <c r="FV78" s="191"/>
      <c r="FW78" s="191"/>
      <c r="FX78" s="191"/>
      <c r="FY78" s="191"/>
      <c r="FZ78" s="191"/>
      <c r="GA78" s="191"/>
      <c r="GB78" s="191"/>
      <c r="GC78" s="191"/>
      <c r="GD78" s="191"/>
      <c r="GE78" s="191"/>
      <c r="GF78" s="191"/>
      <c r="GG78" s="191"/>
      <c r="GH78" s="191"/>
      <c r="GI78" s="191"/>
      <c r="GJ78" s="191"/>
      <c r="GK78" s="191"/>
      <c r="GL78" s="191"/>
      <c r="GM78" s="191"/>
      <c r="GN78" s="191"/>
      <c r="GO78" s="191"/>
      <c r="GP78" s="191"/>
      <c r="GQ78" s="191"/>
      <c r="GR78" s="191"/>
      <c r="GS78" s="191"/>
      <c r="GT78" s="191"/>
      <c r="GU78" s="191"/>
      <c r="GV78" s="191"/>
      <c r="GW78" s="191"/>
      <c r="GX78" s="191"/>
      <c r="GY78" s="191"/>
      <c r="GZ78" s="191"/>
      <c r="HA78" s="191"/>
      <c r="HB78" s="191"/>
      <c r="HC78" s="191"/>
      <c r="HD78" s="191"/>
      <c r="HE78" s="191"/>
      <c r="HF78" s="191"/>
      <c r="HG78" s="191"/>
      <c r="HH78" s="191"/>
      <c r="HI78" s="191"/>
      <c r="HJ78" s="191"/>
      <c r="HK78" s="191"/>
      <c r="HL78" s="191"/>
      <c r="HM78" s="191"/>
      <c r="HN78" s="191"/>
      <c r="HO78" s="191"/>
      <c r="HP78" s="191"/>
      <c r="HQ78" s="191"/>
      <c r="HR78" s="191"/>
      <c r="HS78" s="191"/>
      <c r="HT78" s="191"/>
      <c r="HU78" s="191"/>
      <c r="HV78" s="191"/>
      <c r="HW78" s="191"/>
      <c r="HX78" s="191"/>
      <c r="HY78" s="191"/>
      <c r="HZ78" s="191"/>
      <c r="IA78" s="191"/>
      <c r="IB78" s="191"/>
      <c r="IC78" s="191"/>
      <c r="ID78" s="191"/>
      <c r="IE78" s="191"/>
      <c r="IF78" s="191"/>
      <c r="IG78" s="191"/>
      <c r="IH78" s="191"/>
      <c r="II78" s="191"/>
      <c r="IJ78" s="191"/>
      <c r="IK78" s="191"/>
      <c r="IL78" s="191"/>
      <c r="IM78" s="191"/>
      <c r="IN78" s="191"/>
      <c r="IO78" s="191"/>
      <c r="IP78" s="191"/>
      <c r="IQ78" s="191"/>
      <c r="IR78" s="191"/>
      <c r="IS78" s="191"/>
      <c r="IT78" s="191"/>
      <c r="IU78" s="191"/>
      <c r="IV78" s="191"/>
    </row>
    <row r="79" spans="1:256" ht="12.75" customHeight="1" x14ac:dyDescent="0.25">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191"/>
      <c r="BX79" s="191"/>
      <c r="BY79" s="191"/>
      <c r="BZ79" s="191"/>
      <c r="CA79" s="191"/>
      <c r="CB79" s="191"/>
      <c r="CC79" s="191"/>
      <c r="CD79" s="191"/>
      <c r="CE79" s="191"/>
      <c r="CF79" s="191"/>
      <c r="CG79" s="191"/>
      <c r="CH79" s="191"/>
      <c r="CI79" s="191"/>
      <c r="CJ79" s="191"/>
      <c r="CK79" s="191"/>
      <c r="CL79" s="191"/>
      <c r="CM79" s="191"/>
      <c r="CN79" s="191"/>
      <c r="CO79" s="191"/>
      <c r="CP79" s="191"/>
      <c r="CQ79" s="191"/>
      <c r="CR79" s="191"/>
      <c r="CS79" s="191"/>
      <c r="CT79" s="191"/>
      <c r="CU79" s="191"/>
      <c r="CV79" s="191"/>
      <c r="CW79" s="191"/>
      <c r="CX79" s="191"/>
      <c r="CY79" s="191"/>
      <c r="CZ79" s="191"/>
      <c r="DA79" s="191"/>
      <c r="DB79" s="191"/>
      <c r="DC79" s="191"/>
      <c r="DD79" s="191"/>
      <c r="DE79" s="191"/>
      <c r="DF79" s="191"/>
      <c r="DG79" s="191"/>
      <c r="DH79" s="191"/>
      <c r="DI79" s="191"/>
      <c r="DJ79" s="191"/>
      <c r="DK79" s="191"/>
      <c r="DL79" s="191"/>
      <c r="DM79" s="191"/>
      <c r="DN79" s="191"/>
      <c r="DO79" s="191"/>
      <c r="DP79" s="191"/>
      <c r="DQ79" s="191"/>
      <c r="DR79" s="191"/>
      <c r="DS79" s="191"/>
      <c r="DT79" s="191"/>
      <c r="DU79" s="191"/>
      <c r="DV79" s="191"/>
      <c r="DW79" s="191"/>
      <c r="DX79" s="191"/>
      <c r="DY79" s="191"/>
      <c r="DZ79" s="191"/>
      <c r="EA79" s="191"/>
      <c r="EB79" s="191"/>
      <c r="EC79" s="191"/>
      <c r="ED79" s="191"/>
      <c r="EE79" s="191"/>
      <c r="EF79" s="191"/>
      <c r="EG79" s="191"/>
      <c r="EH79" s="191"/>
      <c r="EI79" s="191"/>
      <c r="EJ79" s="191"/>
      <c r="EK79" s="191"/>
      <c r="EL79" s="191"/>
      <c r="EM79" s="191"/>
      <c r="EN79" s="191"/>
      <c r="EO79" s="191"/>
      <c r="EP79" s="191"/>
      <c r="EQ79" s="191"/>
      <c r="ER79" s="191"/>
      <c r="ES79" s="191"/>
      <c r="ET79" s="191"/>
      <c r="EU79" s="191"/>
      <c r="EV79" s="191"/>
      <c r="EW79" s="191"/>
      <c r="EX79" s="191"/>
      <c r="EY79" s="191"/>
      <c r="EZ79" s="191"/>
      <c r="FA79" s="191"/>
      <c r="FB79" s="191"/>
      <c r="FC79" s="191"/>
      <c r="FD79" s="191"/>
      <c r="FE79" s="191"/>
      <c r="FF79" s="191"/>
      <c r="FG79" s="191"/>
      <c r="FH79" s="191"/>
      <c r="FI79" s="191"/>
      <c r="FJ79" s="191"/>
      <c r="FK79" s="191"/>
      <c r="FL79" s="191"/>
      <c r="FM79" s="191"/>
      <c r="FN79" s="191"/>
      <c r="FO79" s="191"/>
      <c r="FP79" s="191"/>
      <c r="FQ79" s="191"/>
      <c r="FR79" s="191"/>
      <c r="FS79" s="191"/>
      <c r="FT79" s="191"/>
      <c r="FU79" s="191"/>
      <c r="FV79" s="191"/>
      <c r="FW79" s="191"/>
      <c r="FX79" s="191"/>
      <c r="FY79" s="191"/>
      <c r="FZ79" s="191"/>
      <c r="GA79" s="191"/>
      <c r="GB79" s="191"/>
      <c r="GC79" s="191"/>
      <c r="GD79" s="191"/>
      <c r="GE79" s="191"/>
      <c r="GF79" s="191"/>
      <c r="GG79" s="191"/>
      <c r="GH79" s="191"/>
      <c r="GI79" s="191"/>
      <c r="GJ79" s="191"/>
      <c r="GK79" s="191"/>
      <c r="GL79" s="191"/>
      <c r="GM79" s="191"/>
      <c r="GN79" s="191"/>
      <c r="GO79" s="191"/>
      <c r="GP79" s="191"/>
      <c r="GQ79" s="191"/>
      <c r="GR79" s="191"/>
      <c r="GS79" s="191"/>
      <c r="GT79" s="191"/>
      <c r="GU79" s="191"/>
      <c r="GV79" s="191"/>
      <c r="GW79" s="191"/>
      <c r="GX79" s="191"/>
      <c r="GY79" s="191"/>
      <c r="GZ79" s="191"/>
      <c r="HA79" s="191"/>
      <c r="HB79" s="191"/>
      <c r="HC79" s="191"/>
      <c r="HD79" s="191"/>
      <c r="HE79" s="191"/>
      <c r="HF79" s="191"/>
      <c r="HG79" s="191"/>
      <c r="HH79" s="191"/>
      <c r="HI79" s="191"/>
      <c r="HJ79" s="191"/>
      <c r="HK79" s="191"/>
      <c r="HL79" s="191"/>
      <c r="HM79" s="191"/>
      <c r="HN79" s="191"/>
      <c r="HO79" s="191"/>
      <c r="HP79" s="191"/>
      <c r="HQ79" s="191"/>
      <c r="HR79" s="191"/>
      <c r="HS79" s="191"/>
      <c r="HT79" s="191"/>
      <c r="HU79" s="191"/>
      <c r="HV79" s="191"/>
      <c r="HW79" s="191"/>
      <c r="HX79" s="191"/>
      <c r="HY79" s="191"/>
      <c r="HZ79" s="191"/>
      <c r="IA79" s="191"/>
      <c r="IB79" s="191"/>
      <c r="IC79" s="191"/>
      <c r="ID79" s="191"/>
      <c r="IE79" s="191"/>
      <c r="IF79" s="191"/>
      <c r="IG79" s="191"/>
      <c r="IH79" s="191"/>
      <c r="II79" s="191"/>
      <c r="IJ79" s="191"/>
      <c r="IK79" s="191"/>
      <c r="IL79" s="191"/>
      <c r="IM79" s="191"/>
      <c r="IN79" s="191"/>
      <c r="IO79" s="191"/>
      <c r="IP79" s="191"/>
      <c r="IQ79" s="191"/>
      <c r="IR79" s="191"/>
      <c r="IS79" s="191"/>
      <c r="IT79" s="191"/>
      <c r="IU79" s="191"/>
      <c r="IV79" s="191"/>
    </row>
    <row r="80" spans="1:256" x14ac:dyDescent="0.25">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1"/>
      <c r="BX80" s="191"/>
      <c r="BY80" s="191"/>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1"/>
      <c r="CX80" s="191"/>
      <c r="CY80" s="191"/>
      <c r="CZ80" s="191"/>
      <c r="DA80" s="191"/>
      <c r="DB80" s="191"/>
      <c r="DC80" s="191"/>
      <c r="DD80" s="191"/>
      <c r="DE80" s="191"/>
      <c r="DF80" s="191"/>
      <c r="DG80" s="191"/>
      <c r="DH80" s="191"/>
      <c r="DI80" s="191"/>
      <c r="DJ80" s="191"/>
      <c r="DK80" s="191"/>
      <c r="DL80" s="191"/>
      <c r="DM80" s="191"/>
      <c r="DN80" s="191"/>
      <c r="DO80" s="191"/>
      <c r="DP80" s="191"/>
      <c r="DQ80" s="191"/>
      <c r="DR80" s="191"/>
      <c r="DS80" s="191"/>
      <c r="DT80" s="191"/>
      <c r="DU80" s="191"/>
      <c r="DV80" s="191"/>
      <c r="DW80" s="191"/>
      <c r="DX80" s="191"/>
      <c r="DY80" s="191"/>
      <c r="DZ80" s="191"/>
      <c r="EA80" s="191"/>
      <c r="EB80" s="191"/>
      <c r="EC80" s="191"/>
      <c r="ED80" s="191"/>
      <c r="EE80" s="191"/>
      <c r="EF80" s="191"/>
      <c r="EG80" s="191"/>
      <c r="EH80" s="191"/>
      <c r="EI80" s="191"/>
      <c r="EJ80" s="191"/>
      <c r="EK80" s="191"/>
      <c r="EL80" s="191"/>
      <c r="EM80" s="191"/>
      <c r="EN80" s="191"/>
      <c r="EO80" s="191"/>
      <c r="EP80" s="191"/>
      <c r="EQ80" s="191"/>
      <c r="ER80" s="191"/>
      <c r="ES80" s="191"/>
      <c r="ET80" s="191"/>
      <c r="EU80" s="191"/>
      <c r="EV80" s="191"/>
      <c r="EW80" s="191"/>
      <c r="EX80" s="191"/>
      <c r="EY80" s="191"/>
      <c r="EZ80" s="191"/>
      <c r="FA80" s="191"/>
      <c r="FB80" s="191"/>
      <c r="FC80" s="191"/>
      <c r="FD80" s="191"/>
      <c r="FE80" s="191"/>
      <c r="FF80" s="191"/>
      <c r="FG80" s="191"/>
      <c r="FH80" s="191"/>
      <c r="FI80" s="191"/>
      <c r="FJ80" s="191"/>
      <c r="FK80" s="191"/>
      <c r="FL80" s="191"/>
      <c r="FM80" s="191"/>
      <c r="FN80" s="191"/>
      <c r="FO80" s="191"/>
      <c r="FP80" s="191"/>
      <c r="FQ80" s="191"/>
      <c r="FR80" s="191"/>
      <c r="FS80" s="191"/>
      <c r="FT80" s="191"/>
      <c r="FU80" s="191"/>
      <c r="FV80" s="191"/>
      <c r="FW80" s="191"/>
      <c r="FX80" s="191"/>
      <c r="FY80" s="191"/>
      <c r="FZ80" s="191"/>
      <c r="GA80" s="191"/>
      <c r="GB80" s="191"/>
      <c r="GC80" s="191"/>
      <c r="GD80" s="191"/>
      <c r="GE80" s="191"/>
      <c r="GF80" s="191"/>
      <c r="GG80" s="191"/>
      <c r="GH80" s="191"/>
      <c r="GI80" s="191"/>
      <c r="GJ80" s="191"/>
      <c r="GK80" s="191"/>
      <c r="GL80" s="191"/>
      <c r="GM80" s="191"/>
      <c r="GN80" s="191"/>
      <c r="GO80" s="191"/>
      <c r="GP80" s="191"/>
      <c r="GQ80" s="191"/>
      <c r="GR80" s="191"/>
      <c r="GS80" s="191"/>
      <c r="GT80" s="191"/>
      <c r="GU80" s="191"/>
      <c r="GV80" s="191"/>
      <c r="GW80" s="191"/>
      <c r="GX80" s="191"/>
      <c r="GY80" s="191"/>
      <c r="GZ80" s="191"/>
      <c r="HA80" s="191"/>
      <c r="HB80" s="191"/>
      <c r="HC80" s="191"/>
      <c r="HD80" s="191"/>
      <c r="HE80" s="191"/>
      <c r="HF80" s="191"/>
      <c r="HG80" s="191"/>
      <c r="HH80" s="191"/>
      <c r="HI80" s="191"/>
      <c r="HJ80" s="191"/>
      <c r="HK80" s="191"/>
      <c r="HL80" s="191"/>
      <c r="HM80" s="191"/>
      <c r="HN80" s="191"/>
      <c r="HO80" s="191"/>
      <c r="HP80" s="191"/>
      <c r="HQ80" s="191"/>
      <c r="HR80" s="191"/>
      <c r="HS80" s="191"/>
      <c r="HT80" s="191"/>
      <c r="HU80" s="191"/>
      <c r="HV80" s="191"/>
      <c r="HW80" s="191"/>
      <c r="HX80" s="191"/>
      <c r="HY80" s="191"/>
      <c r="HZ80" s="191"/>
      <c r="IA80" s="191"/>
      <c r="IB80" s="191"/>
      <c r="IC80" s="191"/>
      <c r="ID80" s="191"/>
      <c r="IE80" s="191"/>
      <c r="IF80" s="191"/>
      <c r="IG80" s="191"/>
      <c r="IH80" s="191"/>
      <c r="II80" s="191"/>
      <c r="IJ80" s="191"/>
      <c r="IK80" s="191"/>
      <c r="IL80" s="191"/>
      <c r="IM80" s="191"/>
      <c r="IN80" s="191"/>
      <c r="IO80" s="191"/>
      <c r="IP80" s="191"/>
      <c r="IQ80" s="191"/>
      <c r="IR80" s="191"/>
      <c r="IS80" s="191"/>
      <c r="IT80" s="191"/>
      <c r="IU80" s="191"/>
      <c r="IV80" s="191"/>
    </row>
    <row r="81" spans="1:256" s="191" customFormat="1" ht="17.25" customHeight="1" x14ac:dyDescent="0.25">
      <c r="A81" s="1"/>
      <c r="B81"/>
      <c r="C81"/>
      <c r="D81"/>
      <c r="E81"/>
      <c r="F81"/>
    </row>
    <row r="82" spans="1:256" s="191" customFormat="1" ht="57" customHeight="1" x14ac:dyDescent="0.25">
      <c r="A82" s="1"/>
      <c r="B82"/>
      <c r="C82"/>
      <c r="D82"/>
      <c r="E82"/>
      <c r="F82"/>
    </row>
    <row r="83" spans="1:256" s="191" customFormat="1" ht="30.75" customHeight="1" x14ac:dyDescent="0.25">
      <c r="A83" s="1"/>
      <c r="B83"/>
      <c r="C83"/>
      <c r="D83"/>
      <c r="E83"/>
      <c r="F83"/>
    </row>
    <row r="84" spans="1:256" s="191" customFormat="1" ht="23.25" customHeight="1" x14ac:dyDescent="0.25">
      <c r="A84" s="1"/>
      <c r="B84"/>
      <c r="C84"/>
      <c r="D84"/>
      <c r="E84"/>
      <c r="F84"/>
    </row>
    <row r="85" spans="1:256" s="191" customFormat="1" ht="21.75" customHeight="1" x14ac:dyDescent="0.25">
      <c r="A85" s="1"/>
      <c r="B85"/>
      <c r="C85"/>
      <c r="D85"/>
      <c r="E85"/>
      <c r="F85"/>
    </row>
    <row r="86" spans="1:256" s="191" customFormat="1" ht="24.75" customHeight="1" x14ac:dyDescent="0.25">
      <c r="A86" s="1"/>
      <c r="B86"/>
      <c r="C86"/>
      <c r="D86"/>
      <c r="E86"/>
      <c r="F86"/>
    </row>
    <row r="87" spans="1:256" s="191" customFormat="1" ht="30" customHeight="1" x14ac:dyDescent="0.25">
      <c r="A87" s="1"/>
      <c r="B87"/>
      <c r="C87"/>
      <c r="D87"/>
      <c r="E87"/>
      <c r="F87"/>
    </row>
    <row r="88" spans="1:256" s="191" customFormat="1" ht="12.75" customHeight="1" x14ac:dyDescent="0.25">
      <c r="A88" s="1"/>
      <c r="B88"/>
      <c r="C88"/>
      <c r="D88"/>
      <c r="E88"/>
      <c r="F88"/>
    </row>
    <row r="89" spans="1:256" s="191" customFormat="1" ht="12.75" customHeight="1" x14ac:dyDescent="0.25">
      <c r="A89" s="1"/>
      <c r="B89"/>
      <c r="C89"/>
      <c r="D89"/>
      <c r="E89"/>
      <c r="F89"/>
    </row>
    <row r="90" spans="1:256" s="191" customFormat="1" ht="12.75" customHeight="1" x14ac:dyDescent="0.25">
      <c r="A90" s="1"/>
      <c r="B90"/>
      <c r="C90"/>
      <c r="D90"/>
      <c r="E90"/>
      <c r="F90"/>
    </row>
    <row r="91" spans="1:256" s="191" customFormat="1" ht="25.5" customHeight="1" x14ac:dyDescent="0.25">
      <c r="A91" s="1"/>
      <c r="B91"/>
      <c r="C91"/>
      <c r="D91"/>
      <c r="E91"/>
      <c r="F91"/>
    </row>
    <row r="92" spans="1:256" s="191" customFormat="1" x14ac:dyDescent="0.25">
      <c r="A92" s="1"/>
      <c r="B92"/>
      <c r="C92"/>
      <c r="D92"/>
      <c r="E92"/>
      <c r="F92"/>
    </row>
    <row r="93" spans="1:256" s="191" customFormat="1" ht="18.75" customHeight="1" x14ac:dyDescent="0.25">
      <c r="A93" s="1"/>
      <c r="B93"/>
      <c r="C93"/>
      <c r="D93"/>
      <c r="E93"/>
      <c r="F93"/>
    </row>
    <row r="94" spans="1:256" s="191" customFormat="1" ht="53.25" customHeight="1" x14ac:dyDescent="0.25">
      <c r="A94" s="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s="191" customFormat="1" ht="30" customHeight="1" x14ac:dyDescent="0.25">
      <c r="A95" s="1"/>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191" customFormat="1" ht="12.75" customHeight="1" x14ac:dyDescent="0.25">
      <c r="A96" s="1"/>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ht="12.75" customHeight="1" x14ac:dyDescent="0.25"/>
    <row r="98" ht="23.25" customHeight="1" x14ac:dyDescent="0.25"/>
    <row r="99" ht="27.75" customHeight="1" x14ac:dyDescent="0.25"/>
    <row r="100" ht="12.75" customHeight="1" x14ac:dyDescent="0.25"/>
    <row r="101" ht="12.75" customHeight="1" x14ac:dyDescent="0.25"/>
    <row r="102" ht="12.75" customHeight="1" x14ac:dyDescent="0.25"/>
    <row r="103" ht="24.75" customHeight="1" x14ac:dyDescent="0.25"/>
    <row r="104" x14ac:dyDescent="0.25"/>
    <row r="105" ht="78.75" customHeight="1" x14ac:dyDescent="0.25"/>
    <row r="106" ht="59.25" customHeight="1" x14ac:dyDescent="0.25"/>
    <row r="107" x14ac:dyDescent="0.25"/>
    <row r="108" hidden="1" x14ac:dyDescent="0.25"/>
    <row r="109" ht="65.25" hidden="1" customHeight="1" x14ac:dyDescent="0.25"/>
    <row r="110" ht="51.75" hidden="1" customHeight="1"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29">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63:F63"/>
    <mergeCell ref="B64:E64"/>
    <mergeCell ref="B30:C30"/>
    <mergeCell ref="B31:C31"/>
    <mergeCell ref="B32:C32"/>
    <mergeCell ref="B33:C33"/>
    <mergeCell ref="B49:F49"/>
    <mergeCell ref="B50:C50"/>
    <mergeCell ref="E52:E53"/>
    <mergeCell ref="F52:F53"/>
    <mergeCell ref="B52:B53"/>
    <mergeCell ref="B51:F51"/>
    <mergeCell ref="C52:C53"/>
    <mergeCell ref="D52:D5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5"/>
  <sheetViews>
    <sheetView showGridLines="0" showRowColHeaders="0" showRuler="0" topLeftCell="A244" zoomScaleNormal="100" workbookViewId="0">
      <selection activeCell="G184" sqref="G184"/>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28" t="s">
        <v>342</v>
      </c>
      <c r="B1" s="463"/>
      <c r="C1" s="463"/>
      <c r="D1" s="463"/>
      <c r="E1" s="463"/>
      <c r="F1" s="463"/>
    </row>
    <row r="2" spans="1:6" ht="15.6" x14ac:dyDescent="0.3">
      <c r="B2" s="19" t="s">
        <v>343</v>
      </c>
    </row>
    <row r="3" spans="1:6" x14ac:dyDescent="0.25">
      <c r="A3" s="432" t="s">
        <v>574</v>
      </c>
      <c r="B3" s="434" t="s">
        <v>986</v>
      </c>
      <c r="C3" s="435"/>
      <c r="D3" s="435"/>
      <c r="E3" s="435"/>
      <c r="F3" s="435"/>
    </row>
    <row r="4" spans="1:6" ht="93" customHeight="1" x14ac:dyDescent="0.25">
      <c r="A4" s="433"/>
      <c r="B4" s="435"/>
      <c r="C4" s="435"/>
      <c r="D4" s="435"/>
      <c r="E4" s="435"/>
      <c r="F4" s="435"/>
    </row>
    <row r="5" spans="1:6" x14ac:dyDescent="0.25">
      <c r="A5" s="2" t="s">
        <v>574</v>
      </c>
      <c r="B5" s="448" t="s">
        <v>281</v>
      </c>
      <c r="C5" s="449"/>
      <c r="D5" s="450"/>
      <c r="E5" s="287">
        <v>3147</v>
      </c>
    </row>
    <row r="6" spans="1:6" x14ac:dyDescent="0.25">
      <c r="A6" s="2" t="s">
        <v>574</v>
      </c>
      <c r="B6" s="436" t="s">
        <v>282</v>
      </c>
      <c r="C6" s="437"/>
      <c r="D6" s="438"/>
      <c r="E6" s="40">
        <v>4378</v>
      </c>
    </row>
    <row r="7" spans="1:6" x14ac:dyDescent="0.25">
      <c r="A7" s="2"/>
      <c r="B7" s="10"/>
      <c r="C7" s="38"/>
      <c r="D7" s="38"/>
      <c r="E7" s="10"/>
    </row>
    <row r="8" spans="1:6" x14ac:dyDescent="0.25">
      <c r="A8" s="2" t="s">
        <v>574</v>
      </c>
      <c r="B8" s="436" t="s">
        <v>283</v>
      </c>
      <c r="C8" s="437"/>
      <c r="D8" s="438"/>
      <c r="E8" s="40">
        <v>1061</v>
      </c>
    </row>
    <row r="9" spans="1:6" x14ac:dyDescent="0.25">
      <c r="A9" s="2" t="s">
        <v>574</v>
      </c>
      <c r="B9" s="436" t="s">
        <v>701</v>
      </c>
      <c r="C9" s="437"/>
      <c r="D9" s="438"/>
      <c r="E9" s="40">
        <v>1664</v>
      </c>
      <c r="F9" s="394"/>
    </row>
    <row r="10" spans="1:6" x14ac:dyDescent="0.25">
      <c r="A10" s="2"/>
      <c r="B10" s="10"/>
      <c r="C10" s="25"/>
      <c r="D10" s="25"/>
      <c r="E10" s="10"/>
    </row>
    <row r="11" spans="1:6" x14ac:dyDescent="0.25">
      <c r="A11" s="2" t="s">
        <v>574</v>
      </c>
      <c r="B11" s="436" t="s">
        <v>692</v>
      </c>
      <c r="C11" s="437"/>
      <c r="D11" s="438"/>
      <c r="E11" s="40">
        <v>339</v>
      </c>
    </row>
    <row r="12" spans="1:6" x14ac:dyDescent="0.25">
      <c r="A12" s="2" t="s">
        <v>574</v>
      </c>
      <c r="B12" s="466" t="s">
        <v>693</v>
      </c>
      <c r="C12" s="437"/>
      <c r="D12" s="438"/>
      <c r="E12" s="40"/>
    </row>
    <row r="13" spans="1:6" x14ac:dyDescent="0.25">
      <c r="A13" s="2"/>
      <c r="B13" s="10"/>
      <c r="C13" s="25"/>
      <c r="D13" s="25"/>
      <c r="E13" s="10"/>
    </row>
    <row r="14" spans="1:6" x14ac:dyDescent="0.25">
      <c r="A14" s="2" t="s">
        <v>574</v>
      </c>
      <c r="B14" s="468" t="s">
        <v>694</v>
      </c>
      <c r="C14" s="437"/>
      <c r="D14" s="438"/>
      <c r="E14" s="40">
        <v>466</v>
      </c>
    </row>
    <row r="15" spans="1:6" x14ac:dyDescent="0.25">
      <c r="A15" s="2" t="s">
        <v>574</v>
      </c>
      <c r="B15" s="466" t="s">
        <v>695</v>
      </c>
      <c r="C15" s="437"/>
      <c r="D15" s="438"/>
      <c r="E15" s="40"/>
    </row>
    <row r="16" spans="1:6" x14ac:dyDescent="0.25"/>
    <row r="17" spans="1:6" ht="29.25" customHeight="1" x14ac:dyDescent="0.25">
      <c r="A17" s="2" t="s">
        <v>575</v>
      </c>
      <c r="B17" s="434" t="s">
        <v>696</v>
      </c>
      <c r="C17" s="467"/>
      <c r="D17" s="467"/>
      <c r="E17" s="467"/>
      <c r="F17" s="431"/>
    </row>
    <row r="18" spans="1:6" x14ac:dyDescent="0.25">
      <c r="A18" s="2"/>
      <c r="B18" s="469"/>
      <c r="C18" s="470"/>
      <c r="D18" s="470"/>
      <c r="E18" s="29" t="s">
        <v>460</v>
      </c>
      <c r="F18" s="29" t="s">
        <v>461</v>
      </c>
    </row>
    <row r="19" spans="1:6" x14ac:dyDescent="0.25">
      <c r="A19" s="2" t="s">
        <v>575</v>
      </c>
      <c r="B19" s="465" t="s">
        <v>344</v>
      </c>
      <c r="C19" s="465"/>
      <c r="D19" s="465"/>
      <c r="E19" s="284" t="s">
        <v>964</v>
      </c>
      <c r="F19" s="29"/>
    </row>
    <row r="20" spans="1:6" x14ac:dyDescent="0.25">
      <c r="A20" s="2" t="s">
        <v>575</v>
      </c>
      <c r="B20" s="471" t="s">
        <v>939</v>
      </c>
      <c r="C20" s="472"/>
      <c r="D20" s="472"/>
      <c r="E20" s="37"/>
      <c r="F20" s="25"/>
    </row>
    <row r="21" spans="1:6" x14ac:dyDescent="0.25">
      <c r="A21" s="2" t="s">
        <v>575</v>
      </c>
      <c r="B21" s="473" t="s">
        <v>910</v>
      </c>
      <c r="C21" s="474"/>
      <c r="D21" s="475"/>
      <c r="E21" s="8">
        <v>1290</v>
      </c>
      <c r="F21" s="25"/>
    </row>
    <row r="22" spans="1:6" x14ac:dyDescent="0.25">
      <c r="A22" s="2" t="s">
        <v>575</v>
      </c>
      <c r="B22" s="476" t="s">
        <v>408</v>
      </c>
      <c r="C22" s="476"/>
      <c r="D22" s="476"/>
      <c r="E22" s="8">
        <v>1188</v>
      </c>
      <c r="F22" s="25"/>
    </row>
    <row r="23" spans="1:6" x14ac:dyDescent="0.25">
      <c r="A23" s="2" t="s">
        <v>575</v>
      </c>
      <c r="B23" s="476" t="s">
        <v>409</v>
      </c>
      <c r="C23" s="476"/>
      <c r="D23" s="476"/>
      <c r="E23" s="8">
        <v>83</v>
      </c>
    </row>
    <row r="24" spans="1:6" x14ac:dyDescent="0.25">
      <c r="A24" s="2"/>
      <c r="B24" s="469"/>
      <c r="C24" s="470"/>
      <c r="D24" s="470"/>
      <c r="E24" s="29" t="s">
        <v>460</v>
      </c>
      <c r="F24" s="29" t="s">
        <v>461</v>
      </c>
    </row>
    <row r="25" spans="1:6" x14ac:dyDescent="0.25">
      <c r="A25" s="2" t="s">
        <v>575</v>
      </c>
      <c r="B25" s="478" t="s">
        <v>608</v>
      </c>
      <c r="C25" s="465"/>
      <c r="D25" s="465"/>
      <c r="E25" s="284"/>
      <c r="F25" s="29" t="s">
        <v>964</v>
      </c>
    </row>
    <row r="26" spans="1:6" x14ac:dyDescent="0.25">
      <c r="A26" s="2" t="s">
        <v>575</v>
      </c>
      <c r="B26" s="478" t="s">
        <v>609</v>
      </c>
      <c r="C26" s="479"/>
      <c r="D26" s="465"/>
      <c r="E26" s="284"/>
      <c r="F26" s="29"/>
    </row>
    <row r="27" spans="1:6" x14ac:dyDescent="0.25">
      <c r="A27" s="2" t="s">
        <v>575</v>
      </c>
      <c r="B27" s="478" t="s">
        <v>610</v>
      </c>
      <c r="C27" s="479"/>
      <c r="D27" s="465"/>
      <c r="E27" s="284"/>
      <c r="F27" s="29"/>
    </row>
    <row r="28" spans="1:6" x14ac:dyDescent="0.25">
      <c r="B28" s="5"/>
      <c r="C28" s="5"/>
      <c r="D28" s="5"/>
    </row>
    <row r="29" spans="1:6" ht="15.6" x14ac:dyDescent="0.3">
      <c r="A29" s="43"/>
      <c r="B29" s="19" t="s">
        <v>345</v>
      </c>
    </row>
    <row r="30" spans="1:6" x14ac:dyDescent="0.25">
      <c r="A30" s="2" t="s">
        <v>573</v>
      </c>
      <c r="B30" s="3" t="s">
        <v>651</v>
      </c>
    </row>
    <row r="31" spans="1:6" ht="25.5" customHeight="1" x14ac:dyDescent="0.25">
      <c r="A31" s="2" t="s">
        <v>573</v>
      </c>
      <c r="B31" s="406" t="s">
        <v>346</v>
      </c>
      <c r="C31" s="406"/>
      <c r="D31" s="284"/>
      <c r="F31" s="25"/>
    </row>
    <row r="32" spans="1:6" ht="24.75" customHeight="1" x14ac:dyDescent="0.25">
      <c r="A32" s="2" t="s">
        <v>573</v>
      </c>
      <c r="B32" s="444" t="s">
        <v>410</v>
      </c>
      <c r="C32" s="406"/>
      <c r="D32" s="284" t="s">
        <v>964</v>
      </c>
      <c r="F32" s="25"/>
    </row>
    <row r="33" spans="1:6" ht="12.75" customHeight="1" x14ac:dyDescent="0.25">
      <c r="A33" s="2" t="s">
        <v>573</v>
      </c>
      <c r="B33" s="406" t="s">
        <v>411</v>
      </c>
      <c r="C33" s="406"/>
      <c r="D33" s="284"/>
      <c r="F33" s="25"/>
    </row>
    <row r="34" spans="1:6" x14ac:dyDescent="0.25"/>
    <row r="35" spans="1:6" ht="29.25" customHeight="1" x14ac:dyDescent="0.25">
      <c r="A35" s="2" t="s">
        <v>576</v>
      </c>
      <c r="B35" s="477" t="s">
        <v>842</v>
      </c>
      <c r="C35" s="477"/>
      <c r="D35" s="477"/>
      <c r="E35" s="477"/>
      <c r="F35" s="431"/>
    </row>
    <row r="36" spans="1:6" x14ac:dyDescent="0.25">
      <c r="A36" s="2" t="s">
        <v>576</v>
      </c>
      <c r="B36" s="406" t="s">
        <v>412</v>
      </c>
      <c r="C36" s="406"/>
      <c r="D36" s="284" t="s">
        <v>964</v>
      </c>
      <c r="F36" s="25"/>
    </row>
    <row r="37" spans="1:6" x14ac:dyDescent="0.25">
      <c r="A37" s="2" t="s">
        <v>576</v>
      </c>
      <c r="B37" s="444" t="s">
        <v>413</v>
      </c>
      <c r="C37" s="406"/>
      <c r="D37" s="284"/>
      <c r="F37" s="25"/>
    </row>
    <row r="38" spans="1:6" ht="12.75" customHeight="1" x14ac:dyDescent="0.25">
      <c r="A38" s="2" t="s">
        <v>576</v>
      </c>
      <c r="B38" s="406" t="s">
        <v>414</v>
      </c>
      <c r="C38" s="406"/>
      <c r="D38" s="284"/>
      <c r="F38" s="25"/>
    </row>
    <row r="39" spans="1:6" x14ac:dyDescent="0.25"/>
    <row r="40" spans="1:6" ht="54.75" customHeight="1" x14ac:dyDescent="0.25">
      <c r="A40" s="2" t="s">
        <v>577</v>
      </c>
      <c r="B40" s="434" t="s">
        <v>543</v>
      </c>
      <c r="C40" s="441"/>
      <c r="D40" s="441"/>
      <c r="E40" s="441"/>
      <c r="F40" s="431"/>
    </row>
    <row r="41" spans="1:6" ht="24" x14ac:dyDescent="0.25">
      <c r="A41" s="2" t="s">
        <v>577</v>
      </c>
      <c r="B41" s="176"/>
      <c r="C41" s="26" t="s">
        <v>843</v>
      </c>
      <c r="D41" s="27" t="s">
        <v>844</v>
      </c>
      <c r="E41" s="44"/>
      <c r="F41" s="28"/>
    </row>
    <row r="42" spans="1:6" x14ac:dyDescent="0.25">
      <c r="A42" s="2" t="s">
        <v>577</v>
      </c>
      <c r="B42" s="42" t="s">
        <v>845</v>
      </c>
      <c r="C42" s="29"/>
      <c r="D42" s="30"/>
      <c r="F42" s="28"/>
    </row>
    <row r="43" spans="1:6" x14ac:dyDescent="0.25">
      <c r="A43" s="2" t="s">
        <v>577</v>
      </c>
      <c r="B43" s="42" t="s">
        <v>846</v>
      </c>
      <c r="C43" s="29">
        <v>4</v>
      </c>
      <c r="D43" s="30"/>
      <c r="F43" s="28"/>
    </row>
    <row r="44" spans="1:6" x14ac:dyDescent="0.25">
      <c r="A44" s="2" t="s">
        <v>577</v>
      </c>
      <c r="B44" s="42" t="s">
        <v>847</v>
      </c>
      <c r="C44" s="29">
        <v>3</v>
      </c>
      <c r="D44" s="30"/>
      <c r="F44" s="28"/>
    </row>
    <row r="45" spans="1:6" x14ac:dyDescent="0.25">
      <c r="A45" s="2" t="s">
        <v>577</v>
      </c>
      <c r="B45" s="42" t="s">
        <v>848</v>
      </c>
      <c r="C45" s="29">
        <v>3</v>
      </c>
      <c r="D45" s="30">
        <v>4</v>
      </c>
      <c r="F45" s="28"/>
    </row>
    <row r="46" spans="1:6" ht="26.4" x14ac:dyDescent="0.25">
      <c r="A46" s="2" t="s">
        <v>577</v>
      </c>
      <c r="B46" s="45" t="s">
        <v>652</v>
      </c>
      <c r="C46" s="29"/>
      <c r="D46" s="30"/>
      <c r="F46" s="28"/>
    </row>
    <row r="47" spans="1:6" x14ac:dyDescent="0.25">
      <c r="A47" s="2" t="s">
        <v>577</v>
      </c>
      <c r="B47" s="42" t="s">
        <v>849</v>
      </c>
      <c r="C47" s="29">
        <v>3</v>
      </c>
      <c r="D47" s="30"/>
      <c r="F47" s="28"/>
    </row>
    <row r="48" spans="1:6" x14ac:dyDescent="0.25">
      <c r="A48" s="2" t="s">
        <v>577</v>
      </c>
      <c r="B48" s="42" t="s">
        <v>850</v>
      </c>
      <c r="C48" s="29">
        <v>3</v>
      </c>
      <c r="D48" s="30"/>
      <c r="F48" s="28"/>
    </row>
    <row r="49" spans="1:6" x14ac:dyDescent="0.25">
      <c r="A49" s="2" t="s">
        <v>577</v>
      </c>
      <c r="B49" s="42" t="s">
        <v>851</v>
      </c>
      <c r="C49" s="29" t="s">
        <v>995</v>
      </c>
      <c r="D49" s="30"/>
      <c r="F49" s="28"/>
    </row>
    <row r="50" spans="1:6" x14ac:dyDescent="0.25">
      <c r="A50" s="2" t="s">
        <v>577</v>
      </c>
      <c r="B50" s="254" t="s">
        <v>852</v>
      </c>
      <c r="C50" s="29"/>
      <c r="D50" s="30"/>
      <c r="F50" s="28"/>
    </row>
    <row r="51" spans="1:6" x14ac:dyDescent="0.25">
      <c r="A51" s="2" t="s">
        <v>577</v>
      </c>
      <c r="B51" s="260" t="s">
        <v>339</v>
      </c>
      <c r="C51" s="30"/>
      <c r="D51" s="30"/>
      <c r="F51" s="28"/>
    </row>
    <row r="52" spans="1:6" x14ac:dyDescent="0.25">
      <c r="A52" s="2" t="s">
        <v>577</v>
      </c>
      <c r="B52" s="260" t="s">
        <v>340</v>
      </c>
      <c r="C52" s="30"/>
      <c r="D52" s="30"/>
      <c r="F52" s="28"/>
    </row>
    <row r="53" spans="1:6" x14ac:dyDescent="0.25">
      <c r="A53" s="2" t="s">
        <v>577</v>
      </c>
      <c r="B53" s="288" t="s">
        <v>544</v>
      </c>
      <c r="C53" s="29"/>
      <c r="D53" s="30"/>
      <c r="F53" s="28"/>
    </row>
    <row r="54" spans="1:6" x14ac:dyDescent="0.25"/>
    <row r="55" spans="1:6" ht="15.6" x14ac:dyDescent="0.25">
      <c r="B55" s="31" t="s">
        <v>853</v>
      </c>
    </row>
    <row r="56" spans="1:6" ht="38.25" customHeight="1" x14ac:dyDescent="0.25">
      <c r="A56" s="2" t="s">
        <v>578</v>
      </c>
      <c r="B56" s="442" t="s">
        <v>571</v>
      </c>
      <c r="C56" s="443"/>
      <c r="D56" s="443"/>
      <c r="E56" s="443"/>
      <c r="F56" s="431"/>
    </row>
    <row r="57" spans="1:6" x14ac:dyDescent="0.25">
      <c r="A57" s="2" t="s">
        <v>578</v>
      </c>
      <c r="B57" s="464" t="s">
        <v>572</v>
      </c>
      <c r="C57" s="465"/>
      <c r="D57" s="465"/>
      <c r="E57" s="32"/>
      <c r="F57" s="25"/>
    </row>
    <row r="58" spans="1:6" x14ac:dyDescent="0.25">
      <c r="A58" s="2" t="s">
        <v>578</v>
      </c>
      <c r="B58" s="405" t="s">
        <v>439</v>
      </c>
      <c r="C58" s="406"/>
      <c r="D58" s="406"/>
      <c r="E58" s="125"/>
      <c r="F58" s="25"/>
    </row>
    <row r="59" spans="1:6" x14ac:dyDescent="0.25">
      <c r="A59" s="2" t="s">
        <v>578</v>
      </c>
      <c r="B59" s="405" t="s">
        <v>441</v>
      </c>
      <c r="C59" s="405"/>
      <c r="D59" s="405"/>
      <c r="E59" s="32"/>
      <c r="F59" s="25"/>
    </row>
    <row r="60" spans="1:6" x14ac:dyDescent="0.25">
      <c r="A60" s="2" t="s">
        <v>578</v>
      </c>
      <c r="B60" s="405" t="s">
        <v>440</v>
      </c>
      <c r="C60" s="405"/>
      <c r="D60" s="405"/>
      <c r="E60" s="32"/>
      <c r="F60" s="25"/>
    </row>
    <row r="61" spans="1:6" x14ac:dyDescent="0.25">
      <c r="A61" s="2" t="s">
        <v>578</v>
      </c>
      <c r="B61" s="490" t="s">
        <v>922</v>
      </c>
      <c r="C61" s="491"/>
      <c r="D61" s="491"/>
      <c r="E61" s="201"/>
      <c r="F61" s="25"/>
    </row>
    <row r="62" spans="1:6" x14ac:dyDescent="0.25">
      <c r="B62" s="492"/>
      <c r="C62" s="440"/>
      <c r="D62" s="440"/>
      <c r="E62" s="41"/>
    </row>
    <row r="63" spans="1:6" x14ac:dyDescent="0.25">
      <c r="B63" s="5"/>
      <c r="C63" s="5"/>
      <c r="D63" s="5"/>
    </row>
    <row r="64" spans="1:6" ht="28.5" customHeight="1" x14ac:dyDescent="0.25">
      <c r="A64" s="2" t="s">
        <v>579</v>
      </c>
      <c r="B64" s="439" t="s">
        <v>854</v>
      </c>
      <c r="C64" s="439"/>
      <c r="D64" s="439"/>
      <c r="E64" s="439"/>
      <c r="F64" s="440"/>
    </row>
    <row r="65" spans="1:6 16384:16384" ht="26.4" x14ac:dyDescent="0.25">
      <c r="A65" s="2" t="s">
        <v>579</v>
      </c>
      <c r="B65" s="87"/>
      <c r="C65" s="32" t="s">
        <v>855</v>
      </c>
      <c r="D65" s="32" t="s">
        <v>856</v>
      </c>
      <c r="E65" s="32" t="s">
        <v>857</v>
      </c>
      <c r="F65" s="32" t="s">
        <v>858</v>
      </c>
    </row>
    <row r="66" spans="1:6 16384:16384" ht="13.8" x14ac:dyDescent="0.25">
      <c r="A66" s="2" t="s">
        <v>579</v>
      </c>
      <c r="B66" s="71" t="s">
        <v>859</v>
      </c>
      <c r="C66" s="72"/>
      <c r="D66" s="72"/>
      <c r="E66" s="72"/>
      <c r="F66" s="73"/>
    </row>
    <row r="67" spans="1:6 16384:16384" ht="26.4" x14ac:dyDescent="0.25">
      <c r="A67" s="2" t="s">
        <v>579</v>
      </c>
      <c r="B67" s="242" t="s">
        <v>611</v>
      </c>
      <c r="C67" s="284" t="s">
        <v>964</v>
      </c>
      <c r="D67" s="284"/>
      <c r="E67" s="284"/>
      <c r="F67" s="29"/>
    </row>
    <row r="68" spans="1:6 16384:16384" x14ac:dyDescent="0.25">
      <c r="A68" s="2" t="s">
        <v>579</v>
      </c>
      <c r="B68" s="33" t="s">
        <v>860</v>
      </c>
      <c r="C68" s="29" t="s">
        <v>964</v>
      </c>
      <c r="D68" s="29"/>
      <c r="E68" s="29"/>
      <c r="F68" s="29"/>
    </row>
    <row r="69" spans="1:6 16384:16384" x14ac:dyDescent="0.25">
      <c r="A69" s="2" t="s">
        <v>579</v>
      </c>
      <c r="B69" s="243" t="s">
        <v>612</v>
      </c>
      <c r="C69" s="29" t="s">
        <v>964</v>
      </c>
      <c r="D69" s="29"/>
      <c r="E69" s="29"/>
      <c r="F69" s="29"/>
    </row>
    <row r="70" spans="1:6 16384:16384" x14ac:dyDescent="0.25">
      <c r="A70" s="2" t="s">
        <v>579</v>
      </c>
      <c r="B70" s="33" t="s">
        <v>862</v>
      </c>
      <c r="C70" s="29" t="s">
        <v>964</v>
      </c>
      <c r="D70" s="29"/>
      <c r="E70" s="29"/>
      <c r="F70" s="29"/>
    </row>
    <row r="71" spans="1:6 16384:16384" x14ac:dyDescent="0.25">
      <c r="A71" s="2" t="s">
        <v>579</v>
      </c>
      <c r="B71" s="244" t="s">
        <v>613</v>
      </c>
      <c r="C71" s="29"/>
      <c r="D71" s="29" t="s">
        <v>964</v>
      </c>
      <c r="E71" s="29"/>
      <c r="F71" s="29"/>
      <c r="XFD71" t="s">
        <v>964</v>
      </c>
    </row>
    <row r="72" spans="1:6 16384:16384" x14ac:dyDescent="0.25">
      <c r="A72" s="2" t="s">
        <v>579</v>
      </c>
      <c r="B72" s="33" t="s">
        <v>861</v>
      </c>
      <c r="C72" s="29"/>
      <c r="D72" s="29" t="s">
        <v>964</v>
      </c>
      <c r="E72" s="29"/>
      <c r="F72" s="29"/>
    </row>
    <row r="73" spans="1:6 16384:16384" ht="13.8" x14ac:dyDescent="0.25">
      <c r="A73" s="2" t="s">
        <v>579</v>
      </c>
      <c r="B73" s="71" t="s">
        <v>863</v>
      </c>
      <c r="C73" s="72"/>
      <c r="D73" s="72"/>
      <c r="E73" s="72"/>
      <c r="F73" s="73"/>
    </row>
    <row r="74" spans="1:6 16384:16384" x14ac:dyDescent="0.25">
      <c r="A74" s="2" t="s">
        <v>579</v>
      </c>
      <c r="B74" s="33" t="s">
        <v>864</v>
      </c>
      <c r="C74" s="29"/>
      <c r="D74" s="29"/>
      <c r="E74" s="29" t="s">
        <v>964</v>
      </c>
      <c r="F74" s="29"/>
    </row>
    <row r="75" spans="1:6 16384:16384" x14ac:dyDescent="0.25">
      <c r="A75" s="2" t="s">
        <v>579</v>
      </c>
      <c r="B75" s="33" t="s">
        <v>865</v>
      </c>
      <c r="C75" s="29"/>
      <c r="D75" s="29"/>
      <c r="E75" s="29"/>
      <c r="F75" s="29"/>
    </row>
    <row r="76" spans="1:6 16384:16384" x14ac:dyDescent="0.25">
      <c r="A76" s="2" t="s">
        <v>579</v>
      </c>
      <c r="B76" s="33" t="s">
        <v>866</v>
      </c>
      <c r="C76" s="29"/>
      <c r="D76" s="29" t="s">
        <v>964</v>
      </c>
      <c r="E76" s="29"/>
      <c r="F76" s="29"/>
    </row>
    <row r="77" spans="1:6 16384:16384" x14ac:dyDescent="0.25">
      <c r="A77" s="2" t="s">
        <v>579</v>
      </c>
      <c r="B77" s="33" t="s">
        <v>867</v>
      </c>
      <c r="C77" s="29"/>
      <c r="D77" s="29" t="s">
        <v>964</v>
      </c>
      <c r="E77" s="29"/>
      <c r="F77" s="29"/>
    </row>
    <row r="78" spans="1:6 16384:16384" x14ac:dyDescent="0.25">
      <c r="A78" s="2" t="s">
        <v>579</v>
      </c>
      <c r="B78" s="244" t="s">
        <v>614</v>
      </c>
      <c r="C78" s="29"/>
      <c r="D78" s="29" t="s">
        <v>964</v>
      </c>
      <c r="E78" s="29"/>
      <c r="F78" s="29"/>
    </row>
    <row r="79" spans="1:6 16384:16384" x14ac:dyDescent="0.25">
      <c r="A79" s="2" t="s">
        <v>579</v>
      </c>
      <c r="B79" s="33" t="s">
        <v>868</v>
      </c>
      <c r="C79" s="29"/>
      <c r="D79" s="29" t="s">
        <v>964</v>
      </c>
      <c r="E79" s="29"/>
      <c r="F79" s="29"/>
    </row>
    <row r="80" spans="1:6 16384:16384" x14ac:dyDescent="0.25">
      <c r="A80" s="2" t="s">
        <v>579</v>
      </c>
      <c r="B80" s="33" t="s">
        <v>869</v>
      </c>
      <c r="C80" s="29"/>
      <c r="D80" s="29"/>
      <c r="E80" s="29"/>
      <c r="F80" s="29" t="s">
        <v>964</v>
      </c>
    </row>
    <row r="81" spans="1:8" x14ac:dyDescent="0.25">
      <c r="A81" s="2" t="s">
        <v>579</v>
      </c>
      <c r="B81" s="33" t="s">
        <v>870</v>
      </c>
      <c r="C81" s="29"/>
      <c r="D81" s="29"/>
      <c r="E81" s="29"/>
      <c r="F81" s="29" t="s">
        <v>964</v>
      </c>
    </row>
    <row r="82" spans="1:8" ht="26.4" x14ac:dyDescent="0.25">
      <c r="A82" s="2" t="s">
        <v>579</v>
      </c>
      <c r="B82" s="46" t="s">
        <v>871</v>
      </c>
      <c r="C82" s="29"/>
      <c r="D82" s="29"/>
      <c r="E82" s="29"/>
      <c r="F82" s="29" t="s">
        <v>964</v>
      </c>
    </row>
    <row r="83" spans="1:8" x14ac:dyDescent="0.25">
      <c r="A83" s="2" t="s">
        <v>579</v>
      </c>
      <c r="B83" s="244" t="s">
        <v>615</v>
      </c>
      <c r="C83" s="29"/>
      <c r="D83" s="29"/>
      <c r="E83" s="29" t="s">
        <v>964</v>
      </c>
      <c r="F83" s="29"/>
    </row>
    <row r="84" spans="1:8" x14ac:dyDescent="0.25">
      <c r="A84" s="2" t="s">
        <v>579</v>
      </c>
      <c r="B84" s="33" t="s">
        <v>873</v>
      </c>
      <c r="C84" s="29"/>
      <c r="D84" s="29"/>
      <c r="E84" s="29" t="s">
        <v>964</v>
      </c>
      <c r="F84" s="29"/>
    </row>
    <row r="85" spans="1:8" x14ac:dyDescent="0.25">
      <c r="A85" s="2" t="s">
        <v>579</v>
      </c>
      <c r="B85" s="33" t="s">
        <v>874</v>
      </c>
      <c r="C85" s="29"/>
      <c r="D85" s="29"/>
      <c r="E85" s="29" t="s">
        <v>964</v>
      </c>
      <c r="F85" s="29"/>
    </row>
    <row r="86" spans="1:8" x14ac:dyDescent="0.25">
      <c r="A86" s="2" t="s">
        <v>579</v>
      </c>
      <c r="B86" s="244" t="s">
        <v>616</v>
      </c>
      <c r="C86" s="29"/>
      <c r="D86" s="29"/>
      <c r="E86" s="29" t="s">
        <v>964</v>
      </c>
      <c r="F86" s="29"/>
    </row>
    <row r="87" spans="1:8" x14ac:dyDescent="0.25"/>
    <row r="88" spans="1:8" ht="15.6" x14ac:dyDescent="0.3">
      <c r="B88" s="19" t="s">
        <v>875</v>
      </c>
    </row>
    <row r="89" spans="1:8" x14ac:dyDescent="0.25">
      <c r="A89" s="2" t="s">
        <v>580</v>
      </c>
      <c r="B89" s="52" t="s">
        <v>596</v>
      </c>
      <c r="C89" s="48"/>
      <c r="D89" s="48"/>
      <c r="E89" s="48"/>
      <c r="F89" s="48"/>
      <c r="G89" s="48"/>
      <c r="H89" s="49"/>
    </row>
    <row r="90" spans="1:8" x14ac:dyDescent="0.25">
      <c r="A90" s="2"/>
      <c r="B90" s="469"/>
      <c r="C90" s="470"/>
      <c r="D90" s="470"/>
      <c r="E90" s="29" t="s">
        <v>460</v>
      </c>
      <c r="F90" s="29" t="s">
        <v>461</v>
      </c>
      <c r="G90" s="48"/>
      <c r="H90" s="49"/>
    </row>
    <row r="91" spans="1:8" ht="39.75" customHeight="1" x14ac:dyDescent="0.25">
      <c r="A91" s="2" t="s">
        <v>597</v>
      </c>
      <c r="B91" s="495" t="s">
        <v>376</v>
      </c>
      <c r="C91" s="487"/>
      <c r="D91" s="488"/>
      <c r="E91" s="119" t="s">
        <v>964</v>
      </c>
      <c r="F91" s="62"/>
      <c r="G91" s="48"/>
      <c r="H91" s="48"/>
    </row>
    <row r="92" spans="1:8" ht="26.25" customHeight="1" x14ac:dyDescent="0.25">
      <c r="A92" s="2" t="s">
        <v>597</v>
      </c>
      <c r="B92" s="498" t="s">
        <v>957</v>
      </c>
      <c r="C92" s="499"/>
      <c r="D92" s="499"/>
      <c r="E92" s="499"/>
      <c r="F92" s="500"/>
      <c r="G92" s="50"/>
      <c r="H92" s="50"/>
    </row>
    <row r="93" spans="1:8" ht="12.75" customHeight="1" x14ac:dyDescent="0.25">
      <c r="A93" s="2" t="s">
        <v>597</v>
      </c>
      <c r="B93" s="184"/>
      <c r="C93" s="496" t="s">
        <v>822</v>
      </c>
      <c r="D93" s="497"/>
      <c r="E93" s="497"/>
      <c r="F93" s="482"/>
      <c r="G93" s="483"/>
      <c r="H93" s="50"/>
    </row>
    <row r="94" spans="1:8" ht="24" customHeight="1" x14ac:dyDescent="0.25">
      <c r="A94" s="2" t="s">
        <v>597</v>
      </c>
      <c r="B94" s="185"/>
      <c r="C94" s="55" t="s">
        <v>412</v>
      </c>
      <c r="D94" s="55" t="s">
        <v>413</v>
      </c>
      <c r="E94" s="55" t="s">
        <v>837</v>
      </c>
      <c r="F94" s="84" t="s">
        <v>838</v>
      </c>
      <c r="G94" s="186" t="s">
        <v>823</v>
      </c>
      <c r="H94" s="50"/>
    </row>
    <row r="95" spans="1:8" ht="12.75" customHeight="1" x14ac:dyDescent="0.25">
      <c r="A95" s="2" t="s">
        <v>597</v>
      </c>
      <c r="B95" s="245" t="s">
        <v>672</v>
      </c>
      <c r="C95" s="285" t="s">
        <v>964</v>
      </c>
      <c r="D95" s="285"/>
      <c r="E95" s="286"/>
      <c r="F95" s="286"/>
      <c r="G95" s="283"/>
      <c r="H95" s="50"/>
    </row>
    <row r="96" spans="1:8" ht="12.75" customHeight="1" x14ac:dyDescent="0.25">
      <c r="A96" s="2" t="s">
        <v>597</v>
      </c>
      <c r="B96" s="245" t="s">
        <v>665</v>
      </c>
      <c r="C96" s="286"/>
      <c r="D96" s="286"/>
      <c r="E96" s="286"/>
      <c r="F96" s="286"/>
      <c r="G96" s="283"/>
      <c r="H96" s="50"/>
    </row>
    <row r="97" spans="1:8" ht="12.75" customHeight="1" x14ac:dyDescent="0.25">
      <c r="A97" s="2" t="s">
        <v>597</v>
      </c>
      <c r="B97" s="245" t="s">
        <v>673</v>
      </c>
      <c r="C97" s="286"/>
      <c r="D97" s="286"/>
      <c r="E97" s="286"/>
      <c r="F97" s="286"/>
      <c r="G97" s="283"/>
      <c r="H97" s="50"/>
    </row>
    <row r="98" spans="1:8" ht="26.4" x14ac:dyDescent="0.25">
      <c r="A98" s="2" t="s">
        <v>597</v>
      </c>
      <c r="B98" s="56" t="s">
        <v>674</v>
      </c>
      <c r="C98" s="285"/>
      <c r="D98" s="286"/>
      <c r="E98" s="286"/>
      <c r="F98" s="286"/>
      <c r="G98" s="283"/>
      <c r="H98" s="50"/>
    </row>
    <row r="99" spans="1:8" x14ac:dyDescent="0.25">
      <c r="A99" s="2" t="s">
        <v>597</v>
      </c>
      <c r="B99" s="187" t="s">
        <v>666</v>
      </c>
      <c r="C99" s="286"/>
      <c r="D99" s="286"/>
      <c r="E99" s="286"/>
      <c r="F99" s="286"/>
      <c r="G99" s="283"/>
      <c r="H99" s="50"/>
    </row>
    <row r="100" spans="1:8" ht="12.75" customHeight="1" x14ac:dyDescent="0.25">
      <c r="A100" s="2"/>
      <c r="B100" s="59"/>
      <c r="C100" s="60"/>
      <c r="D100" s="60"/>
      <c r="E100" s="60"/>
      <c r="F100" s="60"/>
      <c r="G100" s="58"/>
      <c r="H100" s="50"/>
    </row>
    <row r="101" spans="1:8" ht="39" customHeight="1" x14ac:dyDescent="0.25">
      <c r="A101" s="214" t="s">
        <v>459</v>
      </c>
      <c r="B101" s="489" t="s">
        <v>940</v>
      </c>
      <c r="C101" s="489"/>
      <c r="D101" s="489"/>
      <c r="E101" s="489"/>
      <c r="F101" s="489"/>
      <c r="G101" s="489"/>
      <c r="H101" s="50"/>
    </row>
    <row r="102" spans="1:8" s="208" customFormat="1" ht="18.75" customHeight="1" x14ac:dyDescent="0.25">
      <c r="A102" s="214" t="s">
        <v>459</v>
      </c>
      <c r="B102" s="494" t="s">
        <v>911</v>
      </c>
      <c r="C102" s="494"/>
      <c r="D102" s="494"/>
      <c r="E102" s="305"/>
      <c r="F102" s="304"/>
      <c r="G102" s="306"/>
      <c r="H102" s="50"/>
    </row>
    <row r="103" spans="1:8" s="208" customFormat="1" ht="12.75" customHeight="1" x14ac:dyDescent="0.25">
      <c r="A103" s="214" t="s">
        <v>459</v>
      </c>
      <c r="B103" s="494" t="s">
        <v>912</v>
      </c>
      <c r="C103" s="494"/>
      <c r="D103" s="494"/>
      <c r="E103" s="305"/>
      <c r="F103" s="304"/>
      <c r="G103" s="306"/>
      <c r="H103" s="50"/>
    </row>
    <row r="104" spans="1:8" s="208" customFormat="1" ht="12.75" customHeight="1" x14ac:dyDescent="0.25">
      <c r="A104" s="214" t="s">
        <v>459</v>
      </c>
      <c r="B104" s="494" t="s">
        <v>913</v>
      </c>
      <c r="C104" s="494"/>
      <c r="D104" s="494"/>
      <c r="E104" s="305"/>
      <c r="F104" s="304"/>
      <c r="G104" s="306"/>
      <c r="H104" s="50"/>
    </row>
    <row r="105" spans="1:8" s="208" customFormat="1" ht="12.75" customHeight="1" x14ac:dyDescent="0.25">
      <c r="A105" s="214"/>
      <c r="B105" s="237"/>
      <c r="C105" s="237"/>
      <c r="D105" s="237"/>
      <c r="E105" s="246"/>
      <c r="F105" s="246"/>
      <c r="G105" s="307"/>
      <c r="H105" s="50"/>
    </row>
    <row r="106" spans="1:8" s="208" customFormat="1" ht="12.75" customHeight="1" x14ac:dyDescent="0.25">
      <c r="A106" s="214"/>
      <c r="B106" s="237"/>
      <c r="C106" s="237"/>
      <c r="D106" s="237"/>
      <c r="E106" s="246"/>
      <c r="F106" s="246"/>
      <c r="G106" s="307"/>
      <c r="H106" s="50"/>
    </row>
    <row r="107" spans="1:8" s="208" customFormat="1" ht="12.75" customHeight="1" x14ac:dyDescent="0.25">
      <c r="A107" s="214"/>
      <c r="B107" s="237"/>
      <c r="C107" s="237"/>
      <c r="D107" s="237"/>
      <c r="E107" s="246"/>
      <c r="F107" s="246"/>
      <c r="G107" s="307"/>
      <c r="H107" s="50"/>
    </row>
    <row r="108" spans="1:8" s="208" customFormat="1" ht="12.75" customHeight="1" x14ac:dyDescent="0.25">
      <c r="A108" s="214"/>
      <c r="B108" s="237"/>
      <c r="C108" s="237"/>
      <c r="D108" s="237"/>
      <c r="E108" s="246"/>
      <c r="F108" s="246"/>
      <c r="G108" s="307"/>
      <c r="H108" s="50"/>
    </row>
    <row r="109" spans="1:8" s="208" customFormat="1" ht="12.75" customHeight="1" thickBot="1" x14ac:dyDescent="0.3">
      <c r="A109" s="214" t="s">
        <v>427</v>
      </c>
      <c r="B109" s="493" t="s">
        <v>675</v>
      </c>
      <c r="C109" s="493"/>
      <c r="D109" s="493"/>
      <c r="E109" s="493"/>
      <c r="F109" s="493"/>
      <c r="G109" s="493"/>
      <c r="H109" s="50"/>
    </row>
    <row r="110" spans="1:8" s="208" customFormat="1" ht="12.75" customHeight="1" x14ac:dyDescent="0.25">
      <c r="A110" s="214" t="s">
        <v>427</v>
      </c>
      <c r="B110" s="237"/>
      <c r="C110" s="237"/>
      <c r="D110" s="237"/>
      <c r="E110" s="262" t="s">
        <v>78</v>
      </c>
      <c r="F110" s="263" t="s">
        <v>79</v>
      </c>
      <c r="G110" s="237"/>
      <c r="H110" s="50"/>
    </row>
    <row r="111" spans="1:8" s="208" customFormat="1" ht="12.75" customHeight="1" x14ac:dyDescent="0.25">
      <c r="A111" s="214" t="s">
        <v>427</v>
      </c>
      <c r="B111" s="486" t="s">
        <v>676</v>
      </c>
      <c r="C111" s="487"/>
      <c r="D111" s="488"/>
      <c r="E111" s="289"/>
      <c r="F111" s="290"/>
      <c r="G111" s="58"/>
      <c r="H111" s="50"/>
    </row>
    <row r="112" spans="1:8" s="208" customFormat="1" ht="12.75" customHeight="1" x14ac:dyDescent="0.25">
      <c r="A112" s="214" t="s">
        <v>427</v>
      </c>
      <c r="B112" s="486" t="s">
        <v>677</v>
      </c>
      <c r="C112" s="487"/>
      <c r="D112" s="488"/>
      <c r="E112" s="292"/>
      <c r="F112" s="291"/>
      <c r="G112" s="58"/>
      <c r="H112" s="50"/>
    </row>
    <row r="113" spans="1:8" s="208" customFormat="1" ht="12.75" customHeight="1" x14ac:dyDescent="0.25">
      <c r="A113" s="214" t="s">
        <v>427</v>
      </c>
      <c r="B113" s="481" t="s">
        <v>678</v>
      </c>
      <c r="C113" s="502"/>
      <c r="D113" s="503"/>
      <c r="E113" s="289"/>
      <c r="F113" s="291"/>
      <c r="G113" s="58"/>
      <c r="H113" s="50"/>
    </row>
    <row r="114" spans="1:8" s="208" customFormat="1" ht="12.75" customHeight="1" x14ac:dyDescent="0.25">
      <c r="A114" s="214" t="s">
        <v>427</v>
      </c>
      <c r="B114" s="421" t="s">
        <v>679</v>
      </c>
      <c r="C114" s="437"/>
      <c r="D114" s="438"/>
      <c r="E114" s="289"/>
      <c r="F114" s="291"/>
      <c r="G114" s="58"/>
      <c r="H114" s="50"/>
    </row>
    <row r="115" spans="1:8" s="208" customFormat="1" ht="12.75" customHeight="1" x14ac:dyDescent="0.25">
      <c r="A115" s="214" t="s">
        <v>427</v>
      </c>
      <c r="B115" s="516" t="s">
        <v>680</v>
      </c>
      <c r="C115" s="482"/>
      <c r="D115" s="483"/>
      <c r="E115" s="292"/>
      <c r="F115" s="291"/>
      <c r="G115" s="58"/>
      <c r="H115" s="50"/>
    </row>
    <row r="116" spans="1:8" s="208" customFormat="1" ht="12.75" customHeight="1" x14ac:dyDescent="0.25">
      <c r="A116" s="214" t="s">
        <v>427</v>
      </c>
      <c r="B116" s="421" t="s">
        <v>681</v>
      </c>
      <c r="C116" s="437"/>
      <c r="D116" s="438"/>
      <c r="E116" s="289"/>
      <c r="F116" s="290"/>
      <c r="G116" s="58"/>
      <c r="H116" s="50"/>
    </row>
    <row r="117" spans="1:8" s="208" customFormat="1" ht="12.75" customHeight="1" thickBot="1" x14ac:dyDescent="0.3">
      <c r="A117" s="214" t="s">
        <v>427</v>
      </c>
      <c r="B117" s="421" t="s">
        <v>418</v>
      </c>
      <c r="C117" s="437"/>
      <c r="D117" s="438"/>
      <c r="E117" s="293"/>
      <c r="F117" s="294"/>
      <c r="G117" s="58"/>
      <c r="H117" s="50"/>
    </row>
    <row r="118" spans="1:8" s="208" customFormat="1" ht="12.75" customHeight="1" x14ac:dyDescent="0.25">
      <c r="A118" s="2"/>
      <c r="B118" s="59"/>
      <c r="C118" s="60"/>
      <c r="D118" s="60"/>
      <c r="E118" s="60"/>
      <c r="F118" s="60"/>
      <c r="G118" s="50"/>
      <c r="H118" s="50"/>
    </row>
    <row r="119" spans="1:8" s="208" customFormat="1" ht="12.75" customHeight="1" x14ac:dyDescent="0.25">
      <c r="A119" s="2" t="s">
        <v>428</v>
      </c>
      <c r="B119" s="485" t="s">
        <v>682</v>
      </c>
      <c r="C119" s="460"/>
      <c r="D119" s="460"/>
      <c r="E119" s="460"/>
      <c r="F119" s="460"/>
      <c r="G119" s="50"/>
      <c r="H119" s="50"/>
    </row>
    <row r="120" spans="1:8" s="208" customFormat="1" ht="13.5" customHeight="1" x14ac:dyDescent="0.25">
      <c r="A120" s="2" t="s">
        <v>428</v>
      </c>
      <c r="B120" s="61"/>
      <c r="C120" s="29" t="s">
        <v>460</v>
      </c>
      <c r="D120" s="29" t="s">
        <v>461</v>
      </c>
      <c r="E120" s="10"/>
      <c r="F120" s="10"/>
      <c r="G120" s="50"/>
      <c r="H120" s="50"/>
    </row>
    <row r="121" spans="1:8" s="208" customFormat="1" ht="12.75" customHeight="1" x14ac:dyDescent="0.25">
      <c r="A121" s="2"/>
      <c r="B121" s="57"/>
      <c r="C121" s="283" t="s">
        <v>964</v>
      </c>
      <c r="D121" s="283"/>
      <c r="E121" s="50"/>
      <c r="F121" s="50"/>
      <c r="G121" s="50"/>
      <c r="H121" s="50"/>
    </row>
    <row r="122" spans="1:8" s="208" customFormat="1" ht="15.75" customHeight="1" x14ac:dyDescent="0.25">
      <c r="A122" s="1"/>
      <c r="B122"/>
      <c r="C122" s="53"/>
      <c r="D122" s="54"/>
      <c r="E122" s="28"/>
      <c r="F122" s="25"/>
      <c r="G122"/>
      <c r="H122" s="50"/>
    </row>
    <row r="123" spans="1:8" s="208" customFormat="1" ht="12.75" customHeight="1" x14ac:dyDescent="0.25">
      <c r="A123" s="2" t="s">
        <v>667</v>
      </c>
      <c r="B123" s="444" t="s">
        <v>671</v>
      </c>
      <c r="C123" s="406"/>
      <c r="D123" s="406"/>
      <c r="E123" s="379">
        <v>43132</v>
      </c>
      <c r="F123" s="25"/>
      <c r="G123"/>
      <c r="H123" s="50"/>
    </row>
    <row r="124" spans="1:8" s="208" customFormat="1" ht="28.5" customHeight="1" x14ac:dyDescent="0.25">
      <c r="A124" s="2" t="s">
        <v>667</v>
      </c>
      <c r="B124" s="406" t="s">
        <v>670</v>
      </c>
      <c r="C124" s="406"/>
      <c r="D124" s="406"/>
      <c r="E124" s="379">
        <v>43132</v>
      </c>
      <c r="F124" s="25"/>
      <c r="G124"/>
      <c r="H124" s="50"/>
    </row>
    <row r="125" spans="1:8" s="208" customFormat="1" ht="15" customHeight="1" x14ac:dyDescent="0.25">
      <c r="A125" s="2"/>
      <c r="B125" s="47"/>
      <c r="C125" s="47"/>
      <c r="D125" s="47"/>
      <c r="E125" s="65"/>
      <c r="F125" s="25"/>
      <c r="G125"/>
      <c r="H125" s="50"/>
    </row>
    <row r="126" spans="1:8" s="208" customFormat="1" ht="12.75" customHeight="1" x14ac:dyDescent="0.25">
      <c r="A126" s="2" t="s">
        <v>669</v>
      </c>
      <c r="B126" s="511" t="s">
        <v>429</v>
      </c>
      <c r="C126" s="452"/>
      <c r="D126" s="452"/>
      <c r="E126" s="452"/>
      <c r="F126" s="523"/>
      <c r="G126"/>
      <c r="H126" s="50"/>
    </row>
    <row r="127" spans="1:8" s="208" customFormat="1" ht="12.75" customHeight="1" x14ac:dyDescent="0.25">
      <c r="A127" s="2" t="s">
        <v>669</v>
      </c>
      <c r="B127" s="520"/>
      <c r="C127" s="521"/>
      <c r="D127" s="521"/>
      <c r="E127" s="521"/>
      <c r="F127" s="522"/>
      <c r="G127"/>
      <c r="H127" s="50"/>
    </row>
    <row r="128" spans="1:8" x14ac:dyDescent="0.25">
      <c r="A128" s="2"/>
      <c r="B128" s="169"/>
      <c r="C128" s="169"/>
      <c r="D128" s="169"/>
      <c r="E128" s="65"/>
      <c r="F128" s="25"/>
      <c r="H128" s="50"/>
    </row>
    <row r="129" spans="1:8" x14ac:dyDescent="0.25">
      <c r="A129" s="213" t="s">
        <v>683</v>
      </c>
      <c r="B129" s="518" t="s">
        <v>6</v>
      </c>
      <c r="C129" s="519"/>
      <c r="D129" s="519"/>
      <c r="E129" s="519"/>
      <c r="F129" s="519"/>
      <c r="G129" s="50"/>
      <c r="H129" s="50"/>
    </row>
    <row r="130" spans="1:8" x14ac:dyDescent="0.25">
      <c r="A130" s="213" t="s">
        <v>683</v>
      </c>
      <c r="B130" s="501" t="s">
        <v>7</v>
      </c>
      <c r="C130" s="517"/>
      <c r="D130" s="517"/>
      <c r="E130" s="295"/>
      <c r="F130" s="50"/>
      <c r="H130" s="50"/>
    </row>
    <row r="131" spans="1:8" x14ac:dyDescent="0.25">
      <c r="A131" s="213" t="s">
        <v>683</v>
      </c>
      <c r="B131" s="481" t="s">
        <v>595</v>
      </c>
      <c r="C131" s="482"/>
      <c r="D131" s="483"/>
      <c r="E131" s="29"/>
      <c r="F131" s="50"/>
      <c r="H131" s="50"/>
    </row>
    <row r="132" spans="1:8" x14ac:dyDescent="0.25">
      <c r="A132" s="213" t="s">
        <v>683</v>
      </c>
      <c r="B132" s="481" t="s">
        <v>668</v>
      </c>
      <c r="C132" s="482"/>
      <c r="D132" s="483"/>
      <c r="E132" s="29"/>
    </row>
    <row r="133" spans="1:8" ht="27" customHeight="1" x14ac:dyDescent="0.25">
      <c r="A133" s="213" t="s">
        <v>683</v>
      </c>
      <c r="B133" s="481" t="s">
        <v>8</v>
      </c>
      <c r="C133" s="482"/>
      <c r="D133" s="483"/>
      <c r="E133" s="29"/>
    </row>
    <row r="134" spans="1:8" ht="27" customHeight="1" x14ac:dyDescent="0.25">
      <c r="A134" s="213" t="s">
        <v>683</v>
      </c>
      <c r="B134" s="484" t="s">
        <v>9</v>
      </c>
      <c r="C134" s="482"/>
      <c r="D134" s="483"/>
      <c r="E134" s="64"/>
      <c r="F134" s="25"/>
    </row>
    <row r="135" spans="1:8" ht="13.5" customHeight="1" x14ac:dyDescent="0.25">
      <c r="A135" s="213" t="s">
        <v>683</v>
      </c>
      <c r="B135" s="481" t="s">
        <v>10</v>
      </c>
      <c r="C135" s="437"/>
      <c r="D135" s="438"/>
      <c r="E135" s="29"/>
    </row>
    <row r="136" spans="1:8" ht="27" customHeight="1" x14ac:dyDescent="0.25">
      <c r="A136" s="213" t="s">
        <v>683</v>
      </c>
      <c r="B136" s="501" t="s">
        <v>11</v>
      </c>
      <c r="C136" s="465"/>
      <c r="D136" s="465"/>
      <c r="E136" s="296"/>
    </row>
    <row r="137" spans="1:8" x14ac:dyDescent="0.25">
      <c r="A137" s="2"/>
      <c r="B137" s="47"/>
      <c r="C137" s="47"/>
      <c r="D137" s="47"/>
      <c r="E137" s="65"/>
      <c r="F137" s="25"/>
    </row>
    <row r="138" spans="1:8" ht="15.75" customHeight="1" x14ac:dyDescent="0.3">
      <c r="B138" s="19" t="s">
        <v>876</v>
      </c>
      <c r="C138" s="53"/>
      <c r="D138" s="34"/>
      <c r="F138" s="25"/>
    </row>
    <row r="139" spans="1:8" ht="17.25" customHeight="1" x14ac:dyDescent="0.25">
      <c r="B139" s="480" t="s">
        <v>958</v>
      </c>
      <c r="C139" s="404"/>
      <c r="D139" s="404"/>
      <c r="E139" s="404"/>
      <c r="F139" s="404"/>
    </row>
    <row r="140" spans="1:8" ht="15.6" x14ac:dyDescent="0.3">
      <c r="B140" s="19"/>
      <c r="C140" s="53"/>
      <c r="D140" s="34"/>
      <c r="F140" s="25"/>
    </row>
    <row r="141" spans="1:8" x14ac:dyDescent="0.25">
      <c r="A141" s="2" t="s">
        <v>581</v>
      </c>
      <c r="B141" s="505" t="s">
        <v>987</v>
      </c>
      <c r="C141" s="506"/>
      <c r="D141" s="506"/>
      <c r="E141" s="506"/>
      <c r="F141" s="506"/>
    </row>
    <row r="142" spans="1:8" x14ac:dyDescent="0.25">
      <c r="A142" s="2"/>
      <c r="B142" s="67"/>
      <c r="C142" s="66"/>
      <c r="D142" s="66"/>
      <c r="E142" s="66"/>
      <c r="F142" s="66"/>
    </row>
    <row r="143" spans="1:8" x14ac:dyDescent="0.25">
      <c r="A143" s="2" t="s">
        <v>581</v>
      </c>
      <c r="B143" s="131" t="s">
        <v>877</v>
      </c>
      <c r="C143" s="69">
        <f>502/805</f>
        <v>0.62360248447204969</v>
      </c>
      <c r="D143" s="444" t="s">
        <v>878</v>
      </c>
      <c r="E143" s="405"/>
      <c r="F143" s="68">
        <v>502</v>
      </c>
    </row>
    <row r="144" spans="1:8" x14ac:dyDescent="0.25">
      <c r="A144" s="2" t="s">
        <v>581</v>
      </c>
      <c r="B144" s="131" t="s">
        <v>879</v>
      </c>
      <c r="C144" s="69">
        <f>379/805</f>
        <v>0.47080745341614905</v>
      </c>
      <c r="D144" s="444" t="s">
        <v>236</v>
      </c>
      <c r="E144" s="405"/>
      <c r="F144" s="68">
        <v>379</v>
      </c>
    </row>
    <row r="145" spans="1:11" x14ac:dyDescent="0.25">
      <c r="A145" s="2"/>
      <c r="B145" s="67"/>
      <c r="C145" s="66"/>
      <c r="D145" s="66"/>
      <c r="E145" s="66"/>
      <c r="F145" s="66"/>
    </row>
    <row r="146" spans="1:11" x14ac:dyDescent="0.25">
      <c r="A146" s="2" t="s">
        <v>581</v>
      </c>
      <c r="B146" s="35"/>
      <c r="C146" s="130" t="s">
        <v>237</v>
      </c>
      <c r="D146" s="130" t="s">
        <v>238</v>
      </c>
    </row>
    <row r="147" spans="1:11" ht="26.4" x14ac:dyDescent="0.25">
      <c r="A147" s="2" t="s">
        <v>581</v>
      </c>
      <c r="B147" s="327" t="s">
        <v>941</v>
      </c>
      <c r="C147" s="22">
        <v>650</v>
      </c>
      <c r="D147" s="22">
        <v>740</v>
      </c>
    </row>
    <row r="148" spans="1:11" ht="39" customHeight="1" x14ac:dyDescent="0.25">
      <c r="A148" s="2" t="s">
        <v>581</v>
      </c>
      <c r="B148" s="8" t="s">
        <v>377</v>
      </c>
      <c r="C148" s="22">
        <v>630</v>
      </c>
      <c r="D148" s="22">
        <v>750</v>
      </c>
    </row>
    <row r="149" spans="1:11" ht="41.25" customHeight="1" x14ac:dyDescent="0.25">
      <c r="A149" s="2"/>
      <c r="B149" s="199" t="s">
        <v>419</v>
      </c>
      <c r="C149" s="22"/>
      <c r="D149" s="22"/>
    </row>
    <row r="150" spans="1:11" ht="98.25" customHeight="1" x14ac:dyDescent="0.25">
      <c r="A150" s="2" t="s">
        <v>581</v>
      </c>
      <c r="B150" s="8" t="s">
        <v>239</v>
      </c>
      <c r="C150" s="22">
        <v>29</v>
      </c>
      <c r="D150" s="22">
        <v>31</v>
      </c>
      <c r="H150" s="241"/>
      <c r="I150" s="5"/>
      <c r="J150" s="5"/>
      <c r="K150" s="5"/>
    </row>
    <row r="151" spans="1:11" ht="13.5" customHeight="1" x14ac:dyDescent="0.25">
      <c r="A151" s="2" t="s">
        <v>581</v>
      </c>
      <c r="B151" s="8" t="s">
        <v>241</v>
      </c>
      <c r="C151" s="22"/>
      <c r="D151" s="22"/>
      <c r="H151" s="250"/>
    </row>
    <row r="152" spans="1:11" x14ac:dyDescent="0.25">
      <c r="A152" s="2" t="s">
        <v>581</v>
      </c>
      <c r="B152" s="8" t="s">
        <v>240</v>
      </c>
      <c r="C152" s="22"/>
      <c r="D152" s="22"/>
    </row>
    <row r="153" spans="1:11" x14ac:dyDescent="0.25">
      <c r="A153" s="2" t="s">
        <v>581</v>
      </c>
      <c r="B153" s="199" t="s">
        <v>420</v>
      </c>
      <c r="C153" s="22"/>
      <c r="D153" s="22"/>
    </row>
    <row r="154" spans="1:11" x14ac:dyDescent="0.25">
      <c r="C154" s="192"/>
      <c r="D154" s="192"/>
    </row>
    <row r="155" spans="1:11" x14ac:dyDescent="0.25">
      <c r="A155" s="2" t="s">
        <v>581</v>
      </c>
      <c r="B155" s="507" t="s">
        <v>284</v>
      </c>
      <c r="C155" s="433"/>
      <c r="D155" s="433"/>
      <c r="E155" s="433"/>
      <c r="F155" s="433"/>
    </row>
    <row r="156" spans="1:11" ht="39.6" x14ac:dyDescent="0.25">
      <c r="A156" s="2" t="s">
        <v>581</v>
      </c>
      <c r="B156" s="35"/>
      <c r="C156" s="255" t="s">
        <v>941</v>
      </c>
      <c r="D156" s="130" t="s">
        <v>377</v>
      </c>
      <c r="E156" s="334"/>
    </row>
    <row r="157" spans="1:11" x14ac:dyDescent="0.25">
      <c r="A157" s="2" t="s">
        <v>581</v>
      </c>
      <c r="B157" s="8" t="s">
        <v>242</v>
      </c>
      <c r="C157" s="385">
        <v>0.51</v>
      </c>
      <c r="D157" s="197">
        <v>0.48799999999999999</v>
      </c>
      <c r="E157" s="335"/>
    </row>
    <row r="158" spans="1:11" x14ac:dyDescent="0.25">
      <c r="A158" s="2" t="s">
        <v>581</v>
      </c>
      <c r="B158" s="8" t="s">
        <v>243</v>
      </c>
      <c r="C158" s="197">
        <v>0.42799999999999999</v>
      </c>
      <c r="D158" s="197">
        <v>0.34699999999999998</v>
      </c>
      <c r="E158" s="335"/>
    </row>
    <row r="159" spans="1:11" x14ac:dyDescent="0.25">
      <c r="A159" s="2" t="s">
        <v>581</v>
      </c>
      <c r="B159" s="8" t="s">
        <v>380</v>
      </c>
      <c r="C159" s="197">
        <v>5.6000000000000001E-2</v>
      </c>
      <c r="D159" s="197">
        <v>0.157</v>
      </c>
      <c r="E159" s="335"/>
    </row>
    <row r="160" spans="1:11" x14ac:dyDescent="0.25">
      <c r="A160" s="2" t="s">
        <v>581</v>
      </c>
      <c r="B160" s="8" t="s">
        <v>381</v>
      </c>
      <c r="C160" s="197">
        <v>6.0000000000000001E-3</v>
      </c>
      <c r="D160" s="197">
        <v>8.0000000000000002E-3</v>
      </c>
      <c r="E160" s="335"/>
    </row>
    <row r="161" spans="1:6" x14ac:dyDescent="0.25">
      <c r="A161" s="2" t="s">
        <v>581</v>
      </c>
      <c r="B161" s="8" t="s">
        <v>382</v>
      </c>
      <c r="C161" s="197"/>
      <c r="D161" s="197"/>
      <c r="E161" s="335"/>
    </row>
    <row r="162" spans="1:6" x14ac:dyDescent="0.25">
      <c r="A162" s="2" t="s">
        <v>581</v>
      </c>
      <c r="B162" s="8" t="s">
        <v>383</v>
      </c>
      <c r="C162" s="197"/>
      <c r="D162" s="197"/>
      <c r="E162" s="335"/>
    </row>
    <row r="163" spans="1:6" x14ac:dyDescent="0.25">
      <c r="B163" s="199" t="s">
        <v>644</v>
      </c>
      <c r="C163" s="197">
        <f>SUM(C157:C162)</f>
        <v>1</v>
      </c>
      <c r="D163" s="197">
        <f>SUM(D157:D162)</f>
        <v>1</v>
      </c>
      <c r="E163" s="335"/>
    </row>
    <row r="164" spans="1:6" x14ac:dyDescent="0.25">
      <c r="A164" s="2" t="s">
        <v>581</v>
      </c>
      <c r="B164" s="35"/>
      <c r="C164" s="130" t="s">
        <v>239</v>
      </c>
      <c r="D164" s="130" t="s">
        <v>240</v>
      </c>
      <c r="E164" s="130" t="s">
        <v>241</v>
      </c>
    </row>
    <row r="165" spans="1:6" x14ac:dyDescent="0.25">
      <c r="A165" s="2" t="s">
        <v>581</v>
      </c>
      <c r="B165" s="8" t="s">
        <v>384</v>
      </c>
      <c r="C165" s="386">
        <v>0.66600000000000004</v>
      </c>
      <c r="D165" s="198"/>
      <c r="E165" s="198"/>
    </row>
    <row r="166" spans="1:6" x14ac:dyDescent="0.25">
      <c r="A166" s="2" t="s">
        <v>581</v>
      </c>
      <c r="B166" s="8" t="s">
        <v>385</v>
      </c>
      <c r="C166" s="198">
        <v>0.30199999999999999</v>
      </c>
      <c r="D166" s="198"/>
      <c r="E166" s="198"/>
    </row>
    <row r="167" spans="1:6" x14ac:dyDescent="0.25">
      <c r="A167" s="2" t="s">
        <v>581</v>
      </c>
      <c r="B167" s="8" t="s">
        <v>386</v>
      </c>
      <c r="C167" s="198">
        <v>3.2000000000000001E-2</v>
      </c>
      <c r="D167" s="198"/>
      <c r="E167" s="198"/>
    </row>
    <row r="168" spans="1:6" x14ac:dyDescent="0.25">
      <c r="A168" s="2" t="s">
        <v>581</v>
      </c>
      <c r="B168" s="36" t="s">
        <v>387</v>
      </c>
      <c r="C168" s="198"/>
      <c r="D168" s="198"/>
      <c r="E168" s="198"/>
    </row>
    <row r="169" spans="1:6" x14ac:dyDescent="0.25">
      <c r="A169" s="2" t="s">
        <v>581</v>
      </c>
      <c r="B169" s="36" t="s">
        <v>388</v>
      </c>
      <c r="C169" s="198"/>
      <c r="D169" s="198"/>
      <c r="E169" s="198"/>
    </row>
    <row r="170" spans="1:6" x14ac:dyDescent="0.25">
      <c r="A170" s="2" t="s">
        <v>581</v>
      </c>
      <c r="B170" s="8" t="s">
        <v>389</v>
      </c>
      <c r="C170" s="198"/>
      <c r="D170" s="198"/>
      <c r="E170" s="198"/>
    </row>
    <row r="171" spans="1:6" x14ac:dyDescent="0.25">
      <c r="B171" s="8" t="s">
        <v>644</v>
      </c>
      <c r="C171" s="197">
        <f>SUM(C165:C170)</f>
        <v>1</v>
      </c>
      <c r="D171" s="197">
        <f>SUM(D165:D170)</f>
        <v>0</v>
      </c>
      <c r="E171" s="197">
        <f>SUM(E165:E170)</f>
        <v>0</v>
      </c>
    </row>
    <row r="172" spans="1:6" x14ac:dyDescent="0.25">
      <c r="A172" s="2" t="s">
        <v>582</v>
      </c>
      <c r="B172" s="403" t="s">
        <v>106</v>
      </c>
      <c r="C172" s="403"/>
      <c r="D172" s="403"/>
      <c r="E172" s="403"/>
      <c r="F172" s="403"/>
    </row>
    <row r="173" spans="1:6" x14ac:dyDescent="0.25">
      <c r="A173" s="2" t="s">
        <v>582</v>
      </c>
      <c r="B173" s="504" t="s">
        <v>390</v>
      </c>
      <c r="C173" s="504"/>
      <c r="D173" s="504"/>
      <c r="E173" s="70">
        <v>0.53</v>
      </c>
      <c r="F173" s="53"/>
    </row>
    <row r="174" spans="1:6" x14ac:dyDescent="0.25">
      <c r="A174" s="2" t="s">
        <v>582</v>
      </c>
      <c r="B174" s="406" t="s">
        <v>391</v>
      </c>
      <c r="C174" s="406"/>
      <c r="D174" s="406"/>
      <c r="E174" s="70">
        <v>0.85</v>
      </c>
      <c r="F174" s="53"/>
    </row>
    <row r="175" spans="1:6" x14ac:dyDescent="0.25">
      <c r="A175" s="2" t="s">
        <v>582</v>
      </c>
      <c r="B175" s="406" t="s">
        <v>392</v>
      </c>
      <c r="C175" s="406"/>
      <c r="D175" s="406"/>
      <c r="E175" s="70">
        <v>0.96</v>
      </c>
      <c r="F175" s="193" t="s">
        <v>462</v>
      </c>
    </row>
    <row r="176" spans="1:6" x14ac:dyDescent="0.25">
      <c r="A176" s="2" t="s">
        <v>582</v>
      </c>
      <c r="B176" s="406" t="s">
        <v>264</v>
      </c>
      <c r="C176" s="406"/>
      <c r="D176" s="406"/>
      <c r="E176" s="70">
        <v>0.04</v>
      </c>
      <c r="F176" s="193" t="s">
        <v>463</v>
      </c>
    </row>
    <row r="177" spans="1:7" x14ac:dyDescent="0.25">
      <c r="A177" s="2" t="s">
        <v>582</v>
      </c>
      <c r="B177" s="406" t="s">
        <v>265</v>
      </c>
      <c r="C177" s="406"/>
      <c r="D177" s="406"/>
      <c r="E177" s="70">
        <v>0.02</v>
      </c>
      <c r="F177" s="53"/>
    </row>
    <row r="178" spans="1:7" x14ac:dyDescent="0.25">
      <c r="A178" s="2" t="s">
        <v>582</v>
      </c>
      <c r="B178" s="509" t="s">
        <v>653</v>
      </c>
      <c r="C178" s="487"/>
      <c r="D178" s="487"/>
      <c r="E178" s="483"/>
      <c r="F178" s="76">
        <v>0.28000000000000003</v>
      </c>
    </row>
    <row r="179" spans="1:7" x14ac:dyDescent="0.25">
      <c r="F179" s="25"/>
    </row>
    <row r="180" spans="1:7" x14ac:dyDescent="0.25">
      <c r="A180" s="2" t="s">
        <v>583</v>
      </c>
      <c r="B180" s="480" t="s">
        <v>698</v>
      </c>
      <c r="C180" s="404"/>
      <c r="D180" s="404"/>
      <c r="E180" s="404"/>
      <c r="F180" s="404"/>
    </row>
    <row r="181" spans="1:7" ht="46.5" customHeight="1" x14ac:dyDescent="0.25">
      <c r="A181" s="2" t="s">
        <v>583</v>
      </c>
      <c r="B181" s="508" t="s">
        <v>12</v>
      </c>
      <c r="C181" s="508"/>
      <c r="D181" s="188">
        <v>0.38</v>
      </c>
      <c r="F181" s="53"/>
    </row>
    <row r="182" spans="1:7" x14ac:dyDescent="0.25">
      <c r="A182" s="2" t="s">
        <v>583</v>
      </c>
      <c r="B182" s="508" t="s">
        <v>13</v>
      </c>
      <c r="C182" s="508"/>
      <c r="D182" s="188">
        <v>0.27</v>
      </c>
      <c r="F182" s="53"/>
    </row>
    <row r="183" spans="1:7" x14ac:dyDescent="0.25">
      <c r="A183" s="2" t="s">
        <v>583</v>
      </c>
      <c r="B183" s="508" t="s">
        <v>14</v>
      </c>
      <c r="C183" s="508"/>
      <c r="D183" s="188">
        <v>0.21</v>
      </c>
      <c r="F183" s="53"/>
    </row>
    <row r="184" spans="1:7" x14ac:dyDescent="0.25">
      <c r="A184" s="2" t="s">
        <v>583</v>
      </c>
      <c r="B184" s="508" t="s">
        <v>15</v>
      </c>
      <c r="C184" s="508"/>
      <c r="D184" s="188">
        <v>0.11</v>
      </c>
      <c r="F184" s="53"/>
    </row>
    <row r="185" spans="1:7" x14ac:dyDescent="0.25">
      <c r="A185" s="2" t="s">
        <v>583</v>
      </c>
      <c r="B185" s="508" t="s">
        <v>16</v>
      </c>
      <c r="C185" s="508"/>
      <c r="D185" s="188">
        <v>0.03</v>
      </c>
      <c r="F185" s="53"/>
    </row>
    <row r="186" spans="1:7" x14ac:dyDescent="0.25">
      <c r="A186" s="2" t="s">
        <v>583</v>
      </c>
      <c r="B186" s="508" t="s">
        <v>17</v>
      </c>
      <c r="C186" s="508"/>
      <c r="E186" s="380"/>
      <c r="F186" s="53"/>
    </row>
    <row r="187" spans="1:7" ht="26.25" customHeight="1" x14ac:dyDescent="0.25">
      <c r="A187" s="2" t="s">
        <v>583</v>
      </c>
      <c r="B187" s="406" t="s">
        <v>266</v>
      </c>
      <c r="C187" s="406"/>
      <c r="D187" s="188">
        <v>0</v>
      </c>
      <c r="F187" s="53"/>
    </row>
    <row r="188" spans="1:7" ht="25.5" customHeight="1" x14ac:dyDescent="0.25">
      <c r="A188" s="2" t="s">
        <v>583</v>
      </c>
      <c r="B188" s="406" t="s">
        <v>267</v>
      </c>
      <c r="C188" s="406"/>
      <c r="D188" s="188">
        <v>0</v>
      </c>
      <c r="F188" s="53"/>
    </row>
    <row r="189" spans="1:7" ht="38.25" customHeight="1" x14ac:dyDescent="0.25">
      <c r="B189" s="445" t="s">
        <v>644</v>
      </c>
      <c r="C189" s="446"/>
      <c r="D189" s="215">
        <f>SUM(D181:D188)</f>
        <v>1</v>
      </c>
      <c r="F189" s="28"/>
    </row>
    <row r="190" spans="1:7" x14ac:dyDescent="0.25">
      <c r="A190" s="169"/>
      <c r="B190" s="216"/>
      <c r="C190" s="216"/>
      <c r="D190" s="216"/>
      <c r="E190" s="37"/>
      <c r="F190" s="28"/>
      <c r="G190" s="28"/>
    </row>
    <row r="191" spans="1:7" x14ac:dyDescent="0.25">
      <c r="A191" s="2" t="s">
        <v>584</v>
      </c>
      <c r="B191" s="447" t="s">
        <v>699</v>
      </c>
      <c r="C191" s="453"/>
      <c r="D191" s="453"/>
      <c r="E191" s="253">
        <v>3.6</v>
      </c>
      <c r="F191" s="74"/>
      <c r="G191" s="28"/>
    </row>
    <row r="192" spans="1:7" x14ac:dyDescent="0.25">
      <c r="A192" s="2" t="s">
        <v>584</v>
      </c>
      <c r="B192" s="444" t="s">
        <v>744</v>
      </c>
      <c r="C192" s="406"/>
      <c r="D192" s="406"/>
      <c r="E192" s="188">
        <v>0.89</v>
      </c>
      <c r="F192" s="53"/>
      <c r="G192" s="28"/>
    </row>
    <row r="193" spans="1:8" x14ac:dyDescent="0.25">
      <c r="F193" s="28"/>
    </row>
    <row r="194" spans="1:8" ht="15.6" x14ac:dyDescent="0.3">
      <c r="B194" s="19" t="s">
        <v>268</v>
      </c>
      <c r="F194" s="28"/>
    </row>
    <row r="195" spans="1:8" x14ac:dyDescent="0.25">
      <c r="A195" s="2" t="s">
        <v>585</v>
      </c>
      <c r="B195" s="3" t="s">
        <v>269</v>
      </c>
      <c r="F195" s="28"/>
    </row>
    <row r="196" spans="1:8" x14ac:dyDescent="0.25">
      <c r="A196" s="2" t="s">
        <v>585</v>
      </c>
      <c r="B196" s="61"/>
      <c r="C196" s="29" t="s">
        <v>460</v>
      </c>
      <c r="D196" s="29" t="s">
        <v>461</v>
      </c>
      <c r="E196" s="10"/>
      <c r="F196" s="10"/>
      <c r="G196" s="50"/>
    </row>
    <row r="197" spans="1:8" ht="26.4" x14ac:dyDescent="0.25">
      <c r="A197" s="2" t="s">
        <v>585</v>
      </c>
      <c r="B197" s="39" t="s">
        <v>270</v>
      </c>
      <c r="C197" s="284"/>
      <c r="D197" s="284" t="s">
        <v>964</v>
      </c>
      <c r="F197" s="25"/>
    </row>
    <row r="198" spans="1:8" x14ac:dyDescent="0.25">
      <c r="A198" s="2" t="s">
        <v>585</v>
      </c>
      <c r="B198" s="8" t="s">
        <v>271</v>
      </c>
      <c r="C198" s="77"/>
      <c r="D198" s="8"/>
      <c r="F198" s="75"/>
    </row>
    <row r="199" spans="1:8" s="28" customFormat="1" x14ac:dyDescent="0.25">
      <c r="A199" s="2" t="s">
        <v>585</v>
      </c>
      <c r="B199" s="61"/>
      <c r="C199" s="29" t="s">
        <v>460</v>
      </c>
      <c r="D199" s="29" t="s">
        <v>461</v>
      </c>
      <c r="E199" s="10"/>
      <c r="F199" s="10"/>
      <c r="G199" s="50"/>
    </row>
    <row r="200" spans="1:8" s="28" customFormat="1" ht="31.5" customHeight="1" x14ac:dyDescent="0.25">
      <c r="A200" s="2" t="s">
        <v>585</v>
      </c>
      <c r="B200" s="7" t="s">
        <v>272</v>
      </c>
      <c r="C200" s="284"/>
      <c r="D200" s="284"/>
      <c r="E200"/>
      <c r="F200" s="25"/>
      <c r="G200"/>
    </row>
    <row r="201" spans="1:8" s="28" customFormat="1" ht="27" customHeight="1" x14ac:dyDescent="0.25">
      <c r="A201" s="2"/>
      <c r="B201" s="47"/>
      <c r="C201" s="103"/>
      <c r="D201" s="103"/>
      <c r="E201"/>
      <c r="F201" s="25"/>
      <c r="G201"/>
    </row>
    <row r="202" spans="1:8" ht="24.75" customHeight="1" x14ac:dyDescent="0.25">
      <c r="A202" s="2" t="s">
        <v>585</v>
      </c>
      <c r="B202" s="458" t="s">
        <v>18</v>
      </c>
      <c r="C202" s="422"/>
      <c r="D202" s="422"/>
      <c r="F202" s="25"/>
    </row>
    <row r="203" spans="1:8" x14ac:dyDescent="0.25">
      <c r="A203" s="2" t="s">
        <v>585</v>
      </c>
      <c r="B203" s="238" t="s">
        <v>19</v>
      </c>
      <c r="C203" s="255"/>
      <c r="D203" s="103"/>
      <c r="F203" s="25"/>
    </row>
    <row r="204" spans="1:8" x14ac:dyDescent="0.25">
      <c r="A204" s="2" t="s">
        <v>585</v>
      </c>
      <c r="B204" s="238" t="s">
        <v>20</v>
      </c>
      <c r="C204" s="255"/>
      <c r="D204" s="103"/>
      <c r="F204" s="25"/>
    </row>
    <row r="205" spans="1:8" x14ac:dyDescent="0.25">
      <c r="A205" s="2" t="s">
        <v>585</v>
      </c>
      <c r="B205" s="238" t="s">
        <v>21</v>
      </c>
      <c r="C205" s="255"/>
      <c r="D205" s="103"/>
      <c r="F205" s="25"/>
    </row>
    <row r="206" spans="1:8" x14ac:dyDescent="0.25">
      <c r="B206" s="47"/>
      <c r="C206" s="103"/>
      <c r="D206" s="103"/>
      <c r="F206" s="25"/>
      <c r="H206" s="50"/>
    </row>
    <row r="207" spans="1:8" x14ac:dyDescent="0.25">
      <c r="A207" s="2" t="s">
        <v>585</v>
      </c>
      <c r="B207" s="61"/>
      <c r="C207" s="29" t="s">
        <v>460</v>
      </c>
      <c r="D207" s="29" t="s">
        <v>461</v>
      </c>
      <c r="F207" s="25"/>
    </row>
    <row r="208" spans="1:8" ht="39.6" x14ac:dyDescent="0.25">
      <c r="A208" s="2" t="s">
        <v>585</v>
      </c>
      <c r="B208" s="238" t="s">
        <v>22</v>
      </c>
      <c r="C208" s="284"/>
      <c r="D208" s="29"/>
      <c r="F208" s="25"/>
    </row>
    <row r="209" spans="1:8" x14ac:dyDescent="0.25">
      <c r="F209" s="28"/>
      <c r="H209" s="50"/>
    </row>
    <row r="210" spans="1:8" x14ac:dyDescent="0.25">
      <c r="A210" s="2" t="s">
        <v>586</v>
      </c>
      <c r="B210" s="3" t="s">
        <v>273</v>
      </c>
      <c r="F210" s="28"/>
    </row>
    <row r="211" spans="1:8" x14ac:dyDescent="0.25">
      <c r="A211" s="2" t="s">
        <v>586</v>
      </c>
      <c r="B211" s="61"/>
      <c r="C211" s="29" t="s">
        <v>460</v>
      </c>
      <c r="D211" s="29" t="s">
        <v>461</v>
      </c>
      <c r="E211" s="10"/>
      <c r="F211" s="10"/>
      <c r="G211" s="50"/>
    </row>
    <row r="212" spans="1:8" ht="27" customHeight="1" x14ac:dyDescent="0.25">
      <c r="A212" s="2" t="s">
        <v>586</v>
      </c>
      <c r="B212" s="39" t="s">
        <v>274</v>
      </c>
      <c r="C212" s="8"/>
      <c r="D212" s="8"/>
      <c r="F212" s="25"/>
    </row>
    <row r="213" spans="1:8" x14ac:dyDescent="0.25">
      <c r="A213" s="2" t="s">
        <v>586</v>
      </c>
      <c r="B213" s="78" t="s">
        <v>745</v>
      </c>
      <c r="C213" s="102"/>
      <c r="F213" s="28"/>
    </row>
    <row r="214" spans="1:8" x14ac:dyDescent="0.25">
      <c r="A214" s="2" t="s">
        <v>586</v>
      </c>
      <c r="B214" s="78" t="s">
        <v>746</v>
      </c>
      <c r="C214" s="102"/>
      <c r="F214" s="28"/>
    </row>
    <row r="215" spans="1:8" x14ac:dyDescent="0.25">
      <c r="B215" s="51"/>
      <c r="F215" s="28"/>
    </row>
    <row r="216" spans="1:8" x14ac:dyDescent="0.25">
      <c r="A216" s="2" t="s">
        <v>587</v>
      </c>
      <c r="B216" s="454"/>
      <c r="C216" s="437"/>
      <c r="D216" s="438"/>
      <c r="E216" s="29" t="s">
        <v>460</v>
      </c>
      <c r="F216" s="29" t="s">
        <v>461</v>
      </c>
      <c r="G216" s="50"/>
    </row>
    <row r="217" spans="1:8" x14ac:dyDescent="0.25">
      <c r="A217" s="2" t="s">
        <v>587</v>
      </c>
      <c r="B217" s="455" t="s">
        <v>23</v>
      </c>
      <c r="C217" s="456"/>
      <c r="D217" s="457"/>
      <c r="E217" s="284"/>
      <c r="F217" s="284" t="s">
        <v>964</v>
      </c>
    </row>
    <row r="218" spans="1:8" x14ac:dyDescent="0.25">
      <c r="F218" s="28"/>
    </row>
    <row r="219" spans="1:8" x14ac:dyDescent="0.25">
      <c r="A219" s="2" t="s">
        <v>588</v>
      </c>
      <c r="B219" s="52" t="s">
        <v>747</v>
      </c>
      <c r="F219" s="28"/>
    </row>
    <row r="220" spans="1:8" ht="26.4" x14ac:dyDescent="0.25">
      <c r="A220" s="2" t="s">
        <v>588</v>
      </c>
      <c r="B220" s="39" t="s">
        <v>748</v>
      </c>
      <c r="C220" s="8"/>
      <c r="D220" s="44"/>
      <c r="E220" s="28"/>
      <c r="F220" s="28"/>
    </row>
    <row r="221" spans="1:8" x14ac:dyDescent="0.25">
      <c r="A221" s="2" t="s">
        <v>588</v>
      </c>
      <c r="B221" s="78" t="s">
        <v>749</v>
      </c>
      <c r="C221" s="297">
        <v>43191</v>
      </c>
      <c r="D221" s="44"/>
      <c r="E221" s="28"/>
      <c r="F221" s="28"/>
      <c r="H221" s="50"/>
    </row>
    <row r="222" spans="1:8" x14ac:dyDescent="0.25">
      <c r="A222" s="2" t="s">
        <v>588</v>
      </c>
      <c r="B222" s="79" t="s">
        <v>750</v>
      </c>
      <c r="C222" s="80"/>
      <c r="D222" s="44"/>
      <c r="E222" s="28"/>
      <c r="F222" s="28"/>
    </row>
    <row r="223" spans="1:8" x14ac:dyDescent="0.25">
      <c r="A223" s="2"/>
      <c r="B223" s="81"/>
      <c r="C223" s="63"/>
      <c r="D223" s="44"/>
      <c r="E223" s="28"/>
      <c r="F223" s="28"/>
    </row>
    <row r="224" spans="1:8" x14ac:dyDescent="0.25">
      <c r="B224" s="28"/>
      <c r="C224" s="28"/>
      <c r="D224" s="28"/>
      <c r="E224" s="28"/>
      <c r="F224" s="28"/>
    </row>
    <row r="225" spans="1:8" x14ac:dyDescent="0.25">
      <c r="A225" s="2" t="s">
        <v>589</v>
      </c>
      <c r="B225" s="3" t="s">
        <v>654</v>
      </c>
      <c r="F225" s="28"/>
    </row>
    <row r="226" spans="1:8" x14ac:dyDescent="0.25">
      <c r="A226" s="2" t="s">
        <v>589</v>
      </c>
      <c r="B226" s="89" t="s">
        <v>321</v>
      </c>
      <c r="C226" s="102"/>
      <c r="F226" s="28"/>
      <c r="H226" s="50"/>
    </row>
    <row r="227" spans="1:8" ht="28.5" customHeight="1" x14ac:dyDescent="0.25">
      <c r="A227" s="2" t="s">
        <v>589</v>
      </c>
      <c r="B227" s="89" t="s">
        <v>322</v>
      </c>
      <c r="C227" s="88"/>
      <c r="F227" s="28"/>
    </row>
    <row r="228" spans="1:8" ht="39.6" x14ac:dyDescent="0.25">
      <c r="A228" s="2" t="s">
        <v>589</v>
      </c>
      <c r="B228" s="89" t="s">
        <v>996</v>
      </c>
      <c r="C228" s="381" t="s">
        <v>964</v>
      </c>
      <c r="F228" s="28"/>
    </row>
    <row r="229" spans="1:8" x14ac:dyDescent="0.25">
      <c r="A229" s="2" t="s">
        <v>589</v>
      </c>
      <c r="B229" s="79" t="s">
        <v>750</v>
      </c>
      <c r="C229" s="80"/>
      <c r="F229" s="28"/>
    </row>
    <row r="230" spans="1:8" x14ac:dyDescent="0.25">
      <c r="A230" s="2"/>
      <c r="B230" s="217"/>
      <c r="C230" s="218"/>
      <c r="F230" s="28"/>
    </row>
    <row r="231" spans="1:8" x14ac:dyDescent="0.25">
      <c r="A231" s="2" t="s">
        <v>589</v>
      </c>
      <c r="B231" s="461" t="s">
        <v>423</v>
      </c>
      <c r="C231" s="462"/>
      <c r="D231" s="102"/>
      <c r="F231" s="28"/>
    </row>
    <row r="232" spans="1:8" x14ac:dyDescent="0.25">
      <c r="A232" s="2" t="s">
        <v>589</v>
      </c>
      <c r="B232" s="461" t="s">
        <v>24</v>
      </c>
      <c r="C232" s="462"/>
      <c r="D232" s="298"/>
      <c r="F232" s="28"/>
    </row>
    <row r="233" spans="1:8" x14ac:dyDescent="0.25">
      <c r="A233" s="2" t="s">
        <v>589</v>
      </c>
      <c r="B233" s="461" t="s">
        <v>25</v>
      </c>
      <c r="C233" s="462"/>
      <c r="F233" s="28"/>
    </row>
    <row r="234" spans="1:8" x14ac:dyDescent="0.25">
      <c r="A234" s="2" t="s">
        <v>589</v>
      </c>
      <c r="B234" s="247" t="s">
        <v>26</v>
      </c>
      <c r="C234" s="299"/>
      <c r="F234" s="28"/>
    </row>
    <row r="235" spans="1:8" x14ac:dyDescent="0.25">
      <c r="A235" s="2" t="s">
        <v>589</v>
      </c>
      <c r="B235" s="247" t="s">
        <v>27</v>
      </c>
      <c r="C235" s="299"/>
      <c r="F235" s="28"/>
    </row>
    <row r="236" spans="1:8" x14ac:dyDescent="0.25">
      <c r="A236" s="2" t="s">
        <v>589</v>
      </c>
      <c r="B236" s="248" t="s">
        <v>28</v>
      </c>
      <c r="C236" s="299"/>
      <c r="D236" s="28"/>
      <c r="E236" s="28"/>
      <c r="F236" s="28"/>
    </row>
    <row r="237" spans="1:8" x14ac:dyDescent="0.25">
      <c r="F237" s="28"/>
    </row>
    <row r="238" spans="1:8" x14ac:dyDescent="0.25">
      <c r="A238" s="2" t="s">
        <v>590</v>
      </c>
      <c r="B238" s="3" t="s">
        <v>275</v>
      </c>
      <c r="F238" s="28"/>
    </row>
    <row r="239" spans="1:8" x14ac:dyDescent="0.25">
      <c r="A239" s="2" t="s">
        <v>590</v>
      </c>
      <c r="B239" s="454"/>
      <c r="C239" s="437"/>
      <c r="D239" s="438"/>
      <c r="E239" s="29" t="s">
        <v>460</v>
      </c>
      <c r="F239" s="29" t="s">
        <v>461</v>
      </c>
    </row>
    <row r="240" spans="1:8" x14ac:dyDescent="0.25">
      <c r="A240" s="2" t="s">
        <v>590</v>
      </c>
      <c r="B240" s="448" t="s">
        <v>276</v>
      </c>
      <c r="C240" s="449"/>
      <c r="D240" s="450"/>
      <c r="E240" s="284" t="s">
        <v>964</v>
      </c>
      <c r="F240" s="29"/>
    </row>
    <row r="241" spans="1:6" x14ac:dyDescent="0.25">
      <c r="A241" s="2" t="s">
        <v>590</v>
      </c>
      <c r="B241" s="504" t="s">
        <v>277</v>
      </c>
      <c r="C241" s="504"/>
      <c r="D241" s="382" t="s">
        <v>997</v>
      </c>
      <c r="F241" s="25"/>
    </row>
    <row r="242" spans="1:6" x14ac:dyDescent="0.25">
      <c r="F242" s="28"/>
    </row>
    <row r="243" spans="1:6" x14ac:dyDescent="0.25">
      <c r="A243" s="2" t="s">
        <v>591</v>
      </c>
      <c r="B243" s="3" t="s">
        <v>278</v>
      </c>
      <c r="F243" s="28"/>
    </row>
    <row r="244" spans="1:6" x14ac:dyDescent="0.25">
      <c r="A244" s="2" t="s">
        <v>591</v>
      </c>
      <c r="B244" s="454"/>
      <c r="C244" s="437"/>
      <c r="D244" s="438"/>
      <c r="E244" s="29" t="s">
        <v>460</v>
      </c>
      <c r="F244" s="29" t="s">
        <v>461</v>
      </c>
    </row>
    <row r="245" spans="1:6" x14ac:dyDescent="0.25">
      <c r="A245" s="2" t="s">
        <v>591</v>
      </c>
      <c r="B245" s="448" t="s">
        <v>780</v>
      </c>
      <c r="C245" s="449"/>
      <c r="D245" s="450"/>
      <c r="E245" s="29"/>
      <c r="F245" s="284" t="s">
        <v>964</v>
      </c>
    </row>
    <row r="246" spans="1:6" x14ac:dyDescent="0.25">
      <c r="F246" s="28"/>
    </row>
    <row r="247" spans="1:6" x14ac:dyDescent="0.25">
      <c r="A247" s="2" t="s">
        <v>592</v>
      </c>
      <c r="B247" s="256" t="s">
        <v>655</v>
      </c>
      <c r="C247" s="459" t="s">
        <v>421</v>
      </c>
      <c r="D247" s="460"/>
      <c r="E247" s="240" t="s">
        <v>558</v>
      </c>
      <c r="F247" s="28"/>
    </row>
    <row r="248" spans="1:6" x14ac:dyDescent="0.25">
      <c r="F248" s="28"/>
    </row>
    <row r="249" spans="1:6" ht="29.25" customHeight="1" x14ac:dyDescent="0.3">
      <c r="B249" s="19" t="s">
        <v>279</v>
      </c>
      <c r="F249" s="28"/>
    </row>
    <row r="250" spans="1:6" x14ac:dyDescent="0.25">
      <c r="A250" s="2" t="s">
        <v>593</v>
      </c>
      <c r="B250" s="3" t="s">
        <v>464</v>
      </c>
      <c r="F250" s="28"/>
    </row>
    <row r="251" spans="1:6" x14ac:dyDescent="0.25">
      <c r="A251" s="2" t="s">
        <v>593</v>
      </c>
      <c r="B251" s="454"/>
      <c r="C251" s="437"/>
      <c r="D251" s="438"/>
      <c r="E251" s="29" t="s">
        <v>460</v>
      </c>
      <c r="F251" s="29" t="s">
        <v>461</v>
      </c>
    </row>
    <row r="252" spans="1:6" x14ac:dyDescent="0.25">
      <c r="A252" s="2" t="s">
        <v>593</v>
      </c>
      <c r="B252" s="448" t="s">
        <v>465</v>
      </c>
      <c r="C252" s="449"/>
      <c r="D252" s="450"/>
      <c r="E252" s="284" t="s">
        <v>964</v>
      </c>
      <c r="F252" s="29"/>
    </row>
    <row r="253" spans="1:6" x14ac:dyDescent="0.25">
      <c r="A253" s="2" t="s">
        <v>593</v>
      </c>
      <c r="B253" s="451" t="s">
        <v>466</v>
      </c>
      <c r="C253" s="451"/>
      <c r="D253" s="452"/>
      <c r="E253" s="103"/>
      <c r="F253" s="103"/>
    </row>
    <row r="254" spans="1:6" ht="45.75" customHeight="1" x14ac:dyDescent="0.25">
      <c r="A254" s="2" t="s">
        <v>593</v>
      </c>
      <c r="B254" s="405" t="s">
        <v>467</v>
      </c>
      <c r="C254" s="405"/>
      <c r="D254" s="405"/>
      <c r="E254" s="102">
        <v>43419</v>
      </c>
      <c r="F254" s="103"/>
    </row>
    <row r="255" spans="1:6" ht="40.5" customHeight="1" x14ac:dyDescent="0.25">
      <c r="A255" s="2" t="s">
        <v>593</v>
      </c>
      <c r="B255" s="405" t="s">
        <v>468</v>
      </c>
      <c r="C255" s="405"/>
      <c r="D255" s="405"/>
      <c r="E255" s="383" t="s">
        <v>998</v>
      </c>
      <c r="F255" s="103"/>
    </row>
    <row r="256" spans="1:6" x14ac:dyDescent="0.25">
      <c r="A256" s="2" t="s">
        <v>593</v>
      </c>
      <c r="B256" s="405" t="s">
        <v>469</v>
      </c>
      <c r="C256" s="405"/>
      <c r="D256" s="405"/>
      <c r="E256" s="102">
        <v>43102</v>
      </c>
      <c r="F256" s="103"/>
    </row>
    <row r="257" spans="1:7" x14ac:dyDescent="0.25">
      <c r="A257" s="2" t="s">
        <v>593</v>
      </c>
      <c r="B257" s="405" t="s">
        <v>470</v>
      </c>
      <c r="C257" s="405"/>
      <c r="D257" s="405"/>
      <c r="E257" s="102">
        <v>43115</v>
      </c>
      <c r="F257" s="103"/>
    </row>
    <row r="258" spans="1:7" x14ac:dyDescent="0.25">
      <c r="A258" s="2"/>
      <c r="B258" s="282"/>
      <c r="C258" s="282"/>
      <c r="D258" s="282"/>
      <c r="E258" s="300"/>
      <c r="F258" s="103"/>
    </row>
    <row r="259" spans="1:7" x14ac:dyDescent="0.25">
      <c r="A259" s="2" t="s">
        <v>593</v>
      </c>
      <c r="B259" s="434" t="s">
        <v>988</v>
      </c>
      <c r="C259" s="434"/>
      <c r="D259" s="434"/>
      <c r="E259" s="103"/>
      <c r="F259" s="103"/>
    </row>
    <row r="260" spans="1:7" x14ac:dyDescent="0.25">
      <c r="A260" s="2" t="s">
        <v>593</v>
      </c>
      <c r="B260" s="447" t="s">
        <v>471</v>
      </c>
      <c r="C260" s="447"/>
      <c r="D260" s="447"/>
      <c r="E260" s="104">
        <f>360+146</f>
        <v>506</v>
      </c>
      <c r="F260" s="103"/>
    </row>
    <row r="261" spans="1:7" ht="65.25" customHeight="1" x14ac:dyDescent="0.25">
      <c r="A261" s="2" t="s">
        <v>593</v>
      </c>
      <c r="B261" s="510" t="s">
        <v>472</v>
      </c>
      <c r="C261" s="510"/>
      <c r="D261" s="510"/>
      <c r="E261" s="105">
        <v>248</v>
      </c>
      <c r="F261" s="103"/>
    </row>
    <row r="262" spans="1:7" x14ac:dyDescent="0.25">
      <c r="A262" s="2" t="s">
        <v>593</v>
      </c>
      <c r="B262" s="511" t="s">
        <v>473</v>
      </c>
      <c r="C262" s="451"/>
      <c r="D262" s="451"/>
      <c r="E262" s="512"/>
      <c r="F262" s="513"/>
    </row>
    <row r="263" spans="1:7" x14ac:dyDescent="0.25">
      <c r="A263" s="2"/>
      <c r="B263" s="514"/>
      <c r="C263" s="472"/>
      <c r="D263" s="472"/>
      <c r="E263" s="472"/>
      <c r="F263" s="515"/>
    </row>
    <row r="264" spans="1:7" x14ac:dyDescent="0.25">
      <c r="F264" s="28"/>
    </row>
    <row r="265" spans="1:7" x14ac:dyDescent="0.25">
      <c r="A265" s="2" t="s">
        <v>594</v>
      </c>
      <c r="B265" s="3" t="s">
        <v>280</v>
      </c>
      <c r="F265" s="28"/>
    </row>
    <row r="266" spans="1:7" x14ac:dyDescent="0.25">
      <c r="A266" s="2" t="s">
        <v>594</v>
      </c>
      <c r="B266" s="454"/>
      <c r="C266" s="437"/>
      <c r="D266" s="438"/>
      <c r="E266" s="29" t="s">
        <v>460</v>
      </c>
      <c r="F266" s="29" t="s">
        <v>461</v>
      </c>
    </row>
    <row r="267" spans="1:7" x14ac:dyDescent="0.25">
      <c r="A267" s="2" t="s">
        <v>594</v>
      </c>
      <c r="B267" s="448" t="s">
        <v>29</v>
      </c>
      <c r="C267" s="449"/>
      <c r="D267" s="450"/>
      <c r="E267" s="29"/>
      <c r="F267" s="29"/>
    </row>
    <row r="268" spans="1:7" x14ac:dyDescent="0.25">
      <c r="A268" s="2" t="s">
        <v>594</v>
      </c>
      <c r="B268" s="451" t="s">
        <v>466</v>
      </c>
      <c r="C268" s="451"/>
      <c r="D268" s="452"/>
      <c r="E268" s="103"/>
    </row>
    <row r="269" spans="1:7" x14ac:dyDescent="0.25">
      <c r="A269" s="2" t="s">
        <v>594</v>
      </c>
      <c r="B269" s="405" t="s">
        <v>474</v>
      </c>
      <c r="C269" s="405"/>
      <c r="D269" s="405"/>
      <c r="E269" s="102"/>
    </row>
    <row r="270" spans="1:7" x14ac:dyDescent="0.25">
      <c r="A270" s="2" t="s">
        <v>594</v>
      </c>
      <c r="B270" s="405" t="s">
        <v>475</v>
      </c>
      <c r="C270" s="405"/>
      <c r="D270" s="405"/>
      <c r="E270" s="102"/>
    </row>
    <row r="271" spans="1:7" x14ac:dyDescent="0.25">
      <c r="F271" s="28"/>
    </row>
    <row r="272" spans="1:7" x14ac:dyDescent="0.25">
      <c r="A272" s="2" t="s">
        <v>594</v>
      </c>
      <c r="B272" s="422" t="s">
        <v>30</v>
      </c>
      <c r="C272" s="422"/>
      <c r="D272" s="422"/>
      <c r="E272" s="422"/>
      <c r="F272" s="422"/>
      <c r="G272" s="422"/>
    </row>
    <row r="273" spans="1:6" x14ac:dyDescent="0.25">
      <c r="A273" s="2" t="s">
        <v>594</v>
      </c>
      <c r="B273" s="249" t="s">
        <v>460</v>
      </c>
      <c r="C273" s="249" t="s">
        <v>461</v>
      </c>
      <c r="F273" s="28"/>
    </row>
    <row r="274" spans="1:6" x14ac:dyDescent="0.25">
      <c r="A274" s="2" t="s">
        <v>594</v>
      </c>
      <c r="B274" s="249"/>
      <c r="C274" s="249"/>
    </row>
    <row r="275" spans="1:6" x14ac:dyDescent="0.25"/>
    <row r="276" spans="1:6" ht="63" customHeight="1" x14ac:dyDescent="0.25"/>
    <row r="277" spans="1:6" x14ac:dyDescent="0.25"/>
    <row r="278" spans="1:6" x14ac:dyDescent="0.25"/>
    <row r="279" spans="1:6" x14ac:dyDescent="0.25"/>
    <row r="280" spans="1:6" x14ac:dyDescent="0.25"/>
    <row r="281" spans="1:6" x14ac:dyDescent="0.25"/>
    <row r="282" spans="1:6" x14ac:dyDescent="0.25"/>
    <row r="283" spans="1:6" x14ac:dyDescent="0.25"/>
    <row r="284" spans="1:6" x14ac:dyDescent="0.25"/>
    <row r="285" spans="1:6" x14ac:dyDescent="0.25"/>
  </sheetData>
  <mergeCells count="119">
    <mergeCell ref="B115:D115"/>
    <mergeCell ref="B116:D116"/>
    <mergeCell ref="B117:D117"/>
    <mergeCell ref="B130:D130"/>
    <mergeCell ref="B131:D131"/>
    <mergeCell ref="B124:D124"/>
    <mergeCell ref="B129:F129"/>
    <mergeCell ref="B127:F127"/>
    <mergeCell ref="B126:F126"/>
    <mergeCell ref="B272:G272"/>
    <mergeCell ref="B239:D239"/>
    <mergeCell ref="B240:D240"/>
    <mergeCell ref="B241:C241"/>
    <mergeCell ref="B244:D244"/>
    <mergeCell ref="B245:D245"/>
    <mergeCell ref="B254:D254"/>
    <mergeCell ref="B255:D255"/>
    <mergeCell ref="B251:D251"/>
    <mergeCell ref="B270:D270"/>
    <mergeCell ref="B266:D266"/>
    <mergeCell ref="B267:D267"/>
    <mergeCell ref="B268:D268"/>
    <mergeCell ref="B269:D269"/>
    <mergeCell ref="B261:D261"/>
    <mergeCell ref="B262:F263"/>
    <mergeCell ref="B256:D256"/>
    <mergeCell ref="B257:D257"/>
    <mergeCell ref="B185:C185"/>
    <mergeCell ref="B186:C186"/>
    <mergeCell ref="B188:C188"/>
    <mergeCell ref="B187:C187"/>
    <mergeCell ref="B181:C181"/>
    <mergeCell ref="B182:C182"/>
    <mergeCell ref="B183:C183"/>
    <mergeCell ref="B184:C184"/>
    <mergeCell ref="B178:E178"/>
    <mergeCell ref="B180:F180"/>
    <mergeCell ref="B173:D173"/>
    <mergeCell ref="B174:D174"/>
    <mergeCell ref="B175:D175"/>
    <mergeCell ref="B176:D176"/>
    <mergeCell ref="B177:D177"/>
    <mergeCell ref="B141:F141"/>
    <mergeCell ref="D143:E143"/>
    <mergeCell ref="D144:E144"/>
    <mergeCell ref="B155:F155"/>
    <mergeCell ref="B172:F172"/>
    <mergeCell ref="B139:F139"/>
    <mergeCell ref="B133:D133"/>
    <mergeCell ref="B134:D134"/>
    <mergeCell ref="B135:D135"/>
    <mergeCell ref="B119:F119"/>
    <mergeCell ref="B112:D112"/>
    <mergeCell ref="B101:G101"/>
    <mergeCell ref="B59:D59"/>
    <mergeCell ref="B60:D60"/>
    <mergeCell ref="B61:D62"/>
    <mergeCell ref="B111:D111"/>
    <mergeCell ref="B109:G109"/>
    <mergeCell ref="B102:D102"/>
    <mergeCell ref="B103:D103"/>
    <mergeCell ref="B104:D104"/>
    <mergeCell ref="B132:D132"/>
    <mergeCell ref="B123:D123"/>
    <mergeCell ref="B91:D91"/>
    <mergeCell ref="B90:D90"/>
    <mergeCell ref="C93:G93"/>
    <mergeCell ref="B92:F92"/>
    <mergeCell ref="B136:D136"/>
    <mergeCell ref="B113:D113"/>
    <mergeCell ref="B114:D114"/>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89:C189"/>
    <mergeCell ref="B259:D259"/>
    <mergeCell ref="B260:D260"/>
    <mergeCell ref="B252:D252"/>
    <mergeCell ref="B253:D253"/>
    <mergeCell ref="B191:D191"/>
    <mergeCell ref="B192:D192"/>
    <mergeCell ref="B216:D216"/>
    <mergeCell ref="B217:D217"/>
    <mergeCell ref="B202:D202"/>
    <mergeCell ref="C247:D247"/>
    <mergeCell ref="B231:C231"/>
    <mergeCell ref="B232:C232"/>
    <mergeCell ref="B233:C233"/>
    <mergeCell ref="A3:A4"/>
    <mergeCell ref="B3:F4"/>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 xml:space="preserve">&amp;CCommon Data Set 2018-2019
</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activeCell="E66" sqref="E66"/>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28" t="s">
        <v>476</v>
      </c>
      <c r="B1" s="428"/>
      <c r="C1" s="428"/>
      <c r="D1" s="428"/>
      <c r="E1" s="428"/>
      <c r="F1" s="428"/>
      <c r="G1" s="428"/>
    </row>
    <row r="2" spans="1:7" x14ac:dyDescent="0.25"/>
    <row r="3" spans="1:7" ht="15.6" x14ac:dyDescent="0.3">
      <c r="B3" s="19" t="s">
        <v>477</v>
      </c>
    </row>
    <row r="4" spans="1:7" x14ac:dyDescent="0.25">
      <c r="A4" s="2" t="s">
        <v>44</v>
      </c>
      <c r="B4" s="454"/>
      <c r="C4" s="437"/>
      <c r="D4" s="438"/>
      <c r="E4" s="29" t="s">
        <v>460</v>
      </c>
      <c r="F4" s="29" t="s">
        <v>461</v>
      </c>
      <c r="G4" s="110"/>
    </row>
    <row r="5" spans="1:7" ht="26.25" customHeight="1" x14ac:dyDescent="0.25">
      <c r="A5" s="2" t="s">
        <v>44</v>
      </c>
      <c r="B5" s="448" t="s">
        <v>42</v>
      </c>
      <c r="C5" s="449"/>
      <c r="D5" s="450"/>
      <c r="E5" s="284" t="s">
        <v>964</v>
      </c>
      <c r="F5" s="284"/>
      <c r="G5" s="44"/>
    </row>
    <row r="6" spans="1:7" ht="41.25" customHeight="1" x14ac:dyDescent="0.25">
      <c r="A6" s="2" t="s">
        <v>44</v>
      </c>
      <c r="B6" s="448" t="s">
        <v>43</v>
      </c>
      <c r="C6" s="449"/>
      <c r="D6" s="450"/>
      <c r="E6" s="284" t="s">
        <v>964</v>
      </c>
      <c r="F6" s="284"/>
      <c r="G6" s="28"/>
    </row>
    <row r="7" spans="1:7" x14ac:dyDescent="0.25">
      <c r="B7" s="90"/>
      <c r="C7" s="90"/>
      <c r="D7" s="90"/>
      <c r="E7" s="103"/>
      <c r="F7" s="103"/>
      <c r="G7" s="28"/>
    </row>
    <row r="8" spans="1:7" ht="29.25" customHeight="1" x14ac:dyDescent="0.25">
      <c r="A8" s="280" t="s">
        <v>45</v>
      </c>
      <c r="B8" s="524" t="s">
        <v>989</v>
      </c>
      <c r="C8" s="524"/>
      <c r="D8" s="524"/>
      <c r="E8" s="524"/>
      <c r="F8" s="524"/>
      <c r="G8" s="524"/>
    </row>
    <row r="9" spans="1:7" ht="26.4" x14ac:dyDescent="0.25">
      <c r="A9" s="2" t="s">
        <v>45</v>
      </c>
      <c r="B9" s="111"/>
      <c r="C9" s="119" t="s">
        <v>478</v>
      </c>
      <c r="D9" s="119" t="s">
        <v>244</v>
      </c>
      <c r="E9" s="119" t="s">
        <v>245</v>
      </c>
      <c r="F9" s="106"/>
    </row>
    <row r="10" spans="1:7" x14ac:dyDescent="0.25">
      <c r="A10" s="2" t="s">
        <v>45</v>
      </c>
      <c r="B10" s="11" t="s">
        <v>222</v>
      </c>
      <c r="C10" s="107">
        <v>90</v>
      </c>
      <c r="D10" s="107">
        <v>29</v>
      </c>
      <c r="E10" s="107">
        <v>15</v>
      </c>
      <c r="F10" s="108"/>
    </row>
    <row r="11" spans="1:7" x14ac:dyDescent="0.25">
      <c r="A11" s="2" t="s">
        <v>45</v>
      </c>
      <c r="B11" s="11" t="s">
        <v>223</v>
      </c>
      <c r="C11" s="107">
        <v>117</v>
      </c>
      <c r="D11" s="107">
        <v>38</v>
      </c>
      <c r="E11" s="107">
        <v>12</v>
      </c>
      <c r="F11" s="108"/>
    </row>
    <row r="12" spans="1:7" x14ac:dyDescent="0.25">
      <c r="A12" s="2" t="s">
        <v>45</v>
      </c>
      <c r="B12" s="13" t="s">
        <v>246</v>
      </c>
      <c r="C12" s="109">
        <f>SUM(C10:C11)</f>
        <v>207</v>
      </c>
      <c r="D12" s="109">
        <f>SUM(D10:D11)</f>
        <v>67</v>
      </c>
      <c r="E12" s="109">
        <f>SUM(E10:E11)</f>
        <v>27</v>
      </c>
      <c r="F12" s="108"/>
    </row>
    <row r="13" spans="1:7" x14ac:dyDescent="0.25"/>
    <row r="14" spans="1:7" ht="15.6" x14ac:dyDescent="0.25">
      <c r="B14" s="526" t="s">
        <v>247</v>
      </c>
      <c r="C14" s="433"/>
    </row>
    <row r="15" spans="1:7" x14ac:dyDescent="0.25">
      <c r="A15" s="2" t="s">
        <v>46</v>
      </c>
      <c r="B15" s="527" t="s">
        <v>248</v>
      </c>
      <c r="C15" s="527"/>
      <c r="D15" s="527"/>
    </row>
    <row r="16" spans="1:7" ht="15" x14ac:dyDescent="0.25">
      <c r="A16" s="2" t="s">
        <v>46</v>
      </c>
      <c r="B16" s="112" t="s">
        <v>249</v>
      </c>
      <c r="C16" s="115" t="s">
        <v>964</v>
      </c>
    </row>
    <row r="17" spans="1:7" ht="15" x14ac:dyDescent="0.25">
      <c r="A17" s="2" t="s">
        <v>46</v>
      </c>
      <c r="B17" s="112" t="s">
        <v>49</v>
      </c>
      <c r="C17" s="115"/>
    </row>
    <row r="18" spans="1:7" ht="15" x14ac:dyDescent="0.25">
      <c r="A18" s="2" t="s">
        <v>46</v>
      </c>
      <c r="B18" s="112" t="s">
        <v>250</v>
      </c>
      <c r="C18" s="115" t="s">
        <v>964</v>
      </c>
    </row>
    <row r="19" spans="1:7" ht="15" x14ac:dyDescent="0.25">
      <c r="A19" s="2" t="s">
        <v>46</v>
      </c>
      <c r="B19" s="112" t="s">
        <v>251</v>
      </c>
      <c r="C19" s="115"/>
    </row>
    <row r="20" spans="1:7" x14ac:dyDescent="0.25"/>
    <row r="21" spans="1:7" ht="12.75" customHeight="1" x14ac:dyDescent="0.25">
      <c r="A21" s="2" t="s">
        <v>47</v>
      </c>
      <c r="B21" s="454"/>
      <c r="C21" s="437"/>
      <c r="D21" s="438"/>
      <c r="E21" s="29" t="s">
        <v>460</v>
      </c>
      <c r="F21" s="29" t="s">
        <v>461</v>
      </c>
      <c r="G21" s="25"/>
    </row>
    <row r="22" spans="1:7" ht="40.5" customHeight="1" x14ac:dyDescent="0.25">
      <c r="A22" s="2" t="s">
        <v>47</v>
      </c>
      <c r="B22" s="448" t="s">
        <v>252</v>
      </c>
      <c r="C22" s="449"/>
      <c r="D22" s="450"/>
      <c r="E22" s="284" t="s">
        <v>964</v>
      </c>
      <c r="F22" s="29"/>
      <c r="G22" s="25"/>
    </row>
    <row r="23" spans="1:7" ht="24.75" customHeight="1" x14ac:dyDescent="0.25">
      <c r="A23" s="2" t="s">
        <v>47</v>
      </c>
      <c r="B23" s="405" t="s">
        <v>50</v>
      </c>
      <c r="C23" s="405"/>
      <c r="D23" s="405"/>
      <c r="E23" s="104">
        <v>16</v>
      </c>
      <c r="F23" s="103"/>
      <c r="G23" s="25"/>
    </row>
    <row r="24" spans="1:7" x14ac:dyDescent="0.25"/>
    <row r="25" spans="1:7" x14ac:dyDescent="0.25">
      <c r="A25" s="2" t="s">
        <v>48</v>
      </c>
      <c r="B25" s="525" t="s">
        <v>443</v>
      </c>
      <c r="C25" s="521"/>
      <c r="D25" s="521"/>
      <c r="E25" s="521"/>
      <c r="F25" s="82"/>
    </row>
    <row r="26" spans="1:7" ht="20.399999999999999" x14ac:dyDescent="0.25">
      <c r="A26" s="2" t="s">
        <v>48</v>
      </c>
      <c r="B26" s="114"/>
      <c r="C26" s="116" t="s">
        <v>444</v>
      </c>
      <c r="D26" s="116" t="s">
        <v>445</v>
      </c>
      <c r="E26" s="116" t="s">
        <v>446</v>
      </c>
      <c r="F26" s="116" t="s">
        <v>447</v>
      </c>
      <c r="G26" s="116" t="s">
        <v>448</v>
      </c>
    </row>
    <row r="27" spans="1:7" x14ac:dyDescent="0.25">
      <c r="A27" s="2" t="s">
        <v>48</v>
      </c>
      <c r="B27" s="7" t="s">
        <v>449</v>
      </c>
      <c r="C27" s="284" t="s">
        <v>964</v>
      </c>
      <c r="D27" s="284"/>
      <c r="E27" s="29"/>
      <c r="F27" s="29"/>
      <c r="G27" s="29"/>
    </row>
    <row r="28" spans="1:7" x14ac:dyDescent="0.25">
      <c r="A28" s="2" t="s">
        <v>48</v>
      </c>
      <c r="B28" s="7" t="s">
        <v>450</v>
      </c>
      <c r="C28" s="284" t="s">
        <v>964</v>
      </c>
      <c r="D28" s="29"/>
      <c r="E28" s="29"/>
      <c r="F28" s="29"/>
      <c r="G28" s="29"/>
    </row>
    <row r="29" spans="1:7" ht="26.4" x14ac:dyDescent="0.25">
      <c r="A29" s="2" t="s">
        <v>48</v>
      </c>
      <c r="B29" s="7" t="s">
        <v>451</v>
      </c>
      <c r="C29" s="284" t="s">
        <v>964</v>
      </c>
      <c r="D29" s="29"/>
      <c r="E29" s="29"/>
      <c r="F29" s="29"/>
      <c r="G29" s="29"/>
    </row>
    <row r="30" spans="1:7" x14ac:dyDescent="0.25">
      <c r="A30" s="2" t="s">
        <v>48</v>
      </c>
      <c r="B30" s="7" t="s">
        <v>864</v>
      </c>
      <c r="C30" s="29"/>
      <c r="D30" s="284" t="s">
        <v>964</v>
      </c>
      <c r="E30" s="29"/>
      <c r="F30" s="29"/>
      <c r="G30" s="29"/>
    </row>
    <row r="31" spans="1:7" x14ac:dyDescent="0.25">
      <c r="A31" s="2" t="s">
        <v>48</v>
      </c>
      <c r="B31" s="7" t="s">
        <v>862</v>
      </c>
      <c r="C31" s="284" t="s">
        <v>964</v>
      </c>
      <c r="D31" s="29"/>
      <c r="E31" s="29"/>
      <c r="F31" s="29"/>
      <c r="G31" s="29"/>
    </row>
    <row r="32" spans="1:7" ht="40.5" customHeight="1" x14ac:dyDescent="0.25">
      <c r="A32" s="2" t="s">
        <v>48</v>
      </c>
      <c r="B32" s="7" t="s">
        <v>452</v>
      </c>
      <c r="C32" s="284" t="s">
        <v>964</v>
      </c>
      <c r="D32" s="29"/>
      <c r="E32" s="29"/>
      <c r="F32" s="29"/>
      <c r="G32" s="29"/>
    </row>
    <row r="33" spans="1:7" x14ac:dyDescent="0.25"/>
    <row r="34" spans="1:7" ht="27" customHeight="1" x14ac:dyDescent="0.25">
      <c r="A34" s="2" t="s">
        <v>53</v>
      </c>
      <c r="B34" s="405" t="s">
        <v>51</v>
      </c>
      <c r="C34" s="405"/>
      <c r="D34" s="405"/>
      <c r="E34" s="117"/>
      <c r="F34" s="66"/>
      <c r="G34" s="25"/>
    </row>
    <row r="35" spans="1:7" x14ac:dyDescent="0.25"/>
    <row r="36" spans="1:7" ht="26.25" customHeight="1" x14ac:dyDescent="0.25">
      <c r="A36" s="2" t="s">
        <v>54</v>
      </c>
      <c r="B36" s="405" t="s">
        <v>52</v>
      </c>
      <c r="C36" s="405"/>
      <c r="D36" s="405"/>
      <c r="E36" s="117">
        <v>3</v>
      </c>
      <c r="F36" s="66"/>
      <c r="G36" s="25"/>
    </row>
    <row r="37" spans="1:7" x14ac:dyDescent="0.25"/>
    <row r="38" spans="1:7" x14ac:dyDescent="0.25">
      <c r="A38" s="2" t="s">
        <v>55</v>
      </c>
      <c r="B38" s="511" t="s">
        <v>453</v>
      </c>
      <c r="C38" s="451"/>
      <c r="D38" s="451"/>
      <c r="E38" s="451"/>
      <c r="F38" s="451"/>
      <c r="G38" s="528"/>
    </row>
    <row r="39" spans="1:7" x14ac:dyDescent="0.25">
      <c r="A39" s="2"/>
      <c r="B39" s="529"/>
      <c r="C39" s="530"/>
      <c r="D39" s="530"/>
      <c r="E39" s="530"/>
      <c r="F39" s="530"/>
      <c r="G39" s="531"/>
    </row>
    <row r="40" spans="1:7" x14ac:dyDescent="0.25"/>
    <row r="41" spans="1:7" ht="37.5" customHeight="1" x14ac:dyDescent="0.25">
      <c r="A41" s="2" t="s">
        <v>57</v>
      </c>
      <c r="B41" s="530" t="s">
        <v>56</v>
      </c>
      <c r="C41" s="530"/>
      <c r="D41" s="530"/>
      <c r="E41" s="530"/>
      <c r="F41" s="530"/>
      <c r="G41" s="530"/>
    </row>
    <row r="42" spans="1:7" ht="20.399999999999999" x14ac:dyDescent="0.25">
      <c r="A42" s="2" t="s">
        <v>57</v>
      </c>
      <c r="B42" s="114"/>
      <c r="C42" s="207" t="s">
        <v>454</v>
      </c>
      <c r="D42" s="207" t="s">
        <v>455</v>
      </c>
      <c r="E42" s="207" t="s">
        <v>456</v>
      </c>
      <c r="F42" s="207" t="s">
        <v>457</v>
      </c>
      <c r="G42" s="207" t="s">
        <v>458</v>
      </c>
    </row>
    <row r="43" spans="1:7" x14ac:dyDescent="0.25">
      <c r="A43" s="2" t="s">
        <v>57</v>
      </c>
      <c r="B43" s="8" t="s">
        <v>249</v>
      </c>
      <c r="C43" s="118"/>
      <c r="D43" s="118">
        <v>43405</v>
      </c>
      <c r="E43" s="118"/>
      <c r="F43" s="118"/>
      <c r="G43" s="88"/>
    </row>
    <row r="44" spans="1:7" x14ac:dyDescent="0.25">
      <c r="A44" s="2" t="s">
        <v>57</v>
      </c>
      <c r="B44" s="8" t="s">
        <v>49</v>
      </c>
      <c r="C44" s="118"/>
      <c r="D44" s="118"/>
      <c r="E44" s="118"/>
      <c r="F44" s="118"/>
      <c r="G44" s="88"/>
    </row>
    <row r="45" spans="1:7" x14ac:dyDescent="0.25">
      <c r="A45" s="2" t="s">
        <v>57</v>
      </c>
      <c r="B45" s="8" t="s">
        <v>250</v>
      </c>
      <c r="C45" s="118"/>
      <c r="D45" s="118">
        <v>43160</v>
      </c>
      <c r="E45" s="118"/>
      <c r="F45" s="118"/>
      <c r="G45" s="88"/>
    </row>
    <row r="46" spans="1:7" x14ac:dyDescent="0.25">
      <c r="A46" s="2" t="s">
        <v>57</v>
      </c>
      <c r="B46" s="8" t="s">
        <v>251</v>
      </c>
      <c r="C46" s="118"/>
      <c r="D46" s="118"/>
      <c r="E46" s="118"/>
      <c r="F46" s="118"/>
      <c r="G46" s="88"/>
    </row>
    <row r="47" spans="1:7" x14ac:dyDescent="0.25"/>
    <row r="48" spans="1:7" ht="12.75" customHeight="1" x14ac:dyDescent="0.25">
      <c r="A48" s="2" t="s">
        <v>58</v>
      </c>
      <c r="B48" s="454"/>
      <c r="C48" s="437"/>
      <c r="D48" s="438"/>
      <c r="E48" s="29" t="s">
        <v>460</v>
      </c>
      <c r="F48" s="29" t="s">
        <v>461</v>
      </c>
      <c r="G48" s="110"/>
    </row>
    <row r="49" spans="1:7" ht="26.25" customHeight="1" x14ac:dyDescent="0.25">
      <c r="A49" s="2" t="s">
        <v>58</v>
      </c>
      <c r="B49" s="448" t="s">
        <v>38</v>
      </c>
      <c r="C49" s="449"/>
      <c r="D49" s="450"/>
      <c r="E49" s="29"/>
      <c r="F49" s="29"/>
      <c r="G49" s="44"/>
    </row>
    <row r="50" spans="1:7" x14ac:dyDescent="0.25">
      <c r="B50" s="90"/>
      <c r="C50" s="90"/>
      <c r="D50" s="90"/>
      <c r="E50" s="103"/>
      <c r="F50" s="103"/>
    </row>
    <row r="51" spans="1:7" x14ac:dyDescent="0.25">
      <c r="A51" s="2" t="s">
        <v>59</v>
      </c>
      <c r="B51" s="511" t="s">
        <v>60</v>
      </c>
      <c r="C51" s="451"/>
      <c r="D51" s="451"/>
      <c r="E51" s="451"/>
      <c r="F51" s="451"/>
      <c r="G51" s="528"/>
    </row>
    <row r="52" spans="1:7" x14ac:dyDescent="0.25">
      <c r="A52" s="2"/>
      <c r="B52" s="529"/>
      <c r="C52" s="530"/>
      <c r="D52" s="530"/>
      <c r="E52" s="530"/>
      <c r="F52" s="530"/>
      <c r="G52" s="531"/>
    </row>
    <row r="53" spans="1:7" x14ac:dyDescent="0.25"/>
    <row r="54" spans="1:7" ht="15.6" x14ac:dyDescent="0.25">
      <c r="B54" s="526" t="s">
        <v>61</v>
      </c>
      <c r="C54" s="433"/>
    </row>
    <row r="55" spans="1:7" ht="27.75" customHeight="1" x14ac:dyDescent="0.25">
      <c r="A55" s="2" t="s">
        <v>62</v>
      </c>
      <c r="B55" s="405" t="s">
        <v>63</v>
      </c>
      <c r="C55" s="405"/>
      <c r="D55" s="405"/>
      <c r="E55" s="117" t="s">
        <v>1007</v>
      </c>
      <c r="G55" s="25"/>
    </row>
    <row r="56" spans="1:7" x14ac:dyDescent="0.25"/>
    <row r="57" spans="1:7" x14ac:dyDescent="0.25">
      <c r="A57" s="2" t="s">
        <v>763</v>
      </c>
      <c r="B57" s="454"/>
      <c r="C57" s="437"/>
      <c r="D57" s="438"/>
      <c r="E57" s="29" t="s">
        <v>39</v>
      </c>
      <c r="F57" s="29" t="s">
        <v>64</v>
      </c>
    </row>
    <row r="58" spans="1:7" ht="26.25" customHeight="1" x14ac:dyDescent="0.25">
      <c r="A58" s="2" t="s">
        <v>763</v>
      </c>
      <c r="B58" s="448" t="s">
        <v>762</v>
      </c>
      <c r="C58" s="449"/>
      <c r="D58" s="450"/>
      <c r="E58" s="29">
        <v>32</v>
      </c>
      <c r="F58" s="284"/>
    </row>
    <row r="59" spans="1:7" x14ac:dyDescent="0.25"/>
    <row r="60" spans="1:7" x14ac:dyDescent="0.25">
      <c r="A60" s="2" t="s">
        <v>765</v>
      </c>
      <c r="B60" s="454"/>
      <c r="C60" s="437"/>
      <c r="D60" s="438"/>
      <c r="E60" s="29" t="s">
        <v>39</v>
      </c>
      <c r="F60" s="29" t="s">
        <v>64</v>
      </c>
    </row>
    <row r="61" spans="1:7" ht="27" customHeight="1" x14ac:dyDescent="0.25">
      <c r="A61" s="2" t="s">
        <v>765</v>
      </c>
      <c r="B61" s="448" t="s">
        <v>764</v>
      </c>
      <c r="C61" s="449"/>
      <c r="D61" s="450"/>
      <c r="E61" s="29">
        <v>64</v>
      </c>
      <c r="F61" s="29"/>
    </row>
    <row r="62" spans="1:7" x14ac:dyDescent="0.25">
      <c r="B62" s="5"/>
      <c r="C62" s="5"/>
      <c r="D62" s="5"/>
      <c r="E62" s="5"/>
      <c r="F62" s="5"/>
      <c r="G62" s="5"/>
    </row>
    <row r="63" spans="1:7" ht="27.75" customHeight="1" x14ac:dyDescent="0.25">
      <c r="A63" s="2" t="s">
        <v>766</v>
      </c>
      <c r="B63" s="405" t="s">
        <v>40</v>
      </c>
      <c r="C63" s="405"/>
      <c r="D63" s="405"/>
      <c r="E63" s="117"/>
      <c r="F63" s="24"/>
      <c r="G63" s="25"/>
    </row>
    <row r="64" spans="1:7" x14ac:dyDescent="0.25">
      <c r="A64" s="2"/>
      <c r="B64" s="24"/>
      <c r="C64" s="24"/>
      <c r="D64" s="24"/>
      <c r="E64" s="24"/>
      <c r="F64" s="24"/>
      <c r="G64" s="25"/>
    </row>
    <row r="65" spans="1:7" ht="26.25" customHeight="1" x14ac:dyDescent="0.25">
      <c r="A65" s="2" t="s">
        <v>767</v>
      </c>
      <c r="B65" s="405" t="s">
        <v>768</v>
      </c>
      <c r="C65" s="405"/>
      <c r="D65" s="405"/>
      <c r="E65" s="117">
        <v>64</v>
      </c>
      <c r="F65" s="24"/>
      <c r="G65" s="25"/>
    </row>
    <row r="66" spans="1:7" x14ac:dyDescent="0.25">
      <c r="A66" s="2"/>
      <c r="B66" s="24"/>
      <c r="C66" s="24"/>
      <c r="D66" s="24"/>
      <c r="E66" s="24"/>
      <c r="F66" s="24"/>
      <c r="G66" s="25"/>
    </row>
    <row r="67" spans="1:7" x14ac:dyDescent="0.25">
      <c r="A67" s="2" t="s">
        <v>769</v>
      </c>
      <c r="B67" s="511" t="s">
        <v>41</v>
      </c>
      <c r="C67" s="451"/>
      <c r="D67" s="451"/>
      <c r="E67" s="451"/>
      <c r="F67" s="451"/>
      <c r="G67" s="528"/>
    </row>
    <row r="68" spans="1:7" x14ac:dyDescent="0.25">
      <c r="A68" s="2"/>
      <c r="B68" s="529"/>
      <c r="C68" s="530"/>
      <c r="D68" s="530"/>
      <c r="E68" s="530"/>
      <c r="F68" s="530"/>
      <c r="G68" s="531"/>
    </row>
    <row r="69" spans="1:7" x14ac:dyDescent="0.25"/>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2018-19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tabSelected="1" showRuler="0" zoomScaleNormal="100" workbookViewId="0">
      <selection activeCell="C55" sqref="C55"/>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28" t="s">
        <v>770</v>
      </c>
      <c r="B1" s="428"/>
      <c r="C1" s="428"/>
      <c r="D1" s="428"/>
      <c r="E1" s="431"/>
      <c r="F1" s="431"/>
    </row>
    <row r="2" spans="1:6" ht="8.25" customHeight="1" x14ac:dyDescent="0.25"/>
    <row r="3" spans="1:6" ht="28.5" customHeight="1" x14ac:dyDescent="0.25">
      <c r="A3" s="280" t="s">
        <v>314</v>
      </c>
      <c r="B3" s="532" t="s">
        <v>990</v>
      </c>
      <c r="C3" s="532"/>
      <c r="D3" s="532"/>
      <c r="E3" s="533"/>
      <c r="F3" s="533"/>
    </row>
    <row r="4" spans="1:6" ht="37.5" customHeight="1" x14ac:dyDescent="0.25">
      <c r="A4" s="2" t="s">
        <v>314</v>
      </c>
      <c r="B4" s="470"/>
      <c r="C4" s="465"/>
      <c r="D4" s="465"/>
      <c r="E4" s="128" t="s">
        <v>563</v>
      </c>
      <c r="F4" s="123" t="s">
        <v>224</v>
      </c>
    </row>
    <row r="5" spans="1:6" ht="39.75" customHeight="1" x14ac:dyDescent="0.25">
      <c r="A5" s="2" t="s">
        <v>314</v>
      </c>
      <c r="B5" s="508" t="s">
        <v>422</v>
      </c>
      <c r="C5" s="476"/>
      <c r="D5" s="476"/>
      <c r="E5" s="120">
        <v>0.93</v>
      </c>
      <c r="F5" s="121">
        <v>0.93</v>
      </c>
    </row>
    <row r="6" spans="1:6" x14ac:dyDescent="0.25">
      <c r="A6" s="2" t="s">
        <v>314</v>
      </c>
      <c r="B6" s="406" t="s">
        <v>771</v>
      </c>
      <c r="C6" s="465"/>
      <c r="D6" s="465"/>
      <c r="E6" s="23">
        <v>0</v>
      </c>
      <c r="F6" s="121">
        <v>0</v>
      </c>
    </row>
    <row r="7" spans="1:6" x14ac:dyDescent="0.25">
      <c r="A7" s="2" t="s">
        <v>314</v>
      </c>
      <c r="B7" s="406" t="s">
        <v>772</v>
      </c>
      <c r="C7" s="465"/>
      <c r="D7" s="465"/>
      <c r="E7" s="23">
        <v>0</v>
      </c>
      <c r="F7" s="121">
        <v>0</v>
      </c>
    </row>
    <row r="8" spans="1:6" ht="24.75" customHeight="1" x14ac:dyDescent="0.25">
      <c r="A8" s="2" t="s">
        <v>314</v>
      </c>
      <c r="B8" s="406" t="s">
        <v>773</v>
      </c>
      <c r="C8" s="465"/>
      <c r="D8" s="465"/>
      <c r="E8" s="23">
        <v>0.99</v>
      </c>
      <c r="F8" s="121">
        <v>0.85</v>
      </c>
    </row>
    <row r="9" spans="1:6" x14ac:dyDescent="0.25">
      <c r="A9" s="2" t="s">
        <v>314</v>
      </c>
      <c r="B9" s="406" t="s">
        <v>774</v>
      </c>
      <c r="C9" s="465"/>
      <c r="D9" s="465"/>
      <c r="E9" s="23"/>
      <c r="F9" s="121"/>
    </row>
    <row r="10" spans="1:6" x14ac:dyDescent="0.25">
      <c r="A10" s="2" t="s">
        <v>314</v>
      </c>
      <c r="B10" s="406" t="s">
        <v>775</v>
      </c>
      <c r="C10" s="465"/>
      <c r="D10" s="465"/>
      <c r="E10" s="23">
        <v>0</v>
      </c>
      <c r="F10" s="121">
        <v>3.0000000000000001E-3</v>
      </c>
    </row>
    <row r="11" spans="1:6" x14ac:dyDescent="0.25">
      <c r="A11" s="2" t="s">
        <v>314</v>
      </c>
      <c r="B11" s="406" t="s">
        <v>776</v>
      </c>
      <c r="C11" s="465"/>
      <c r="D11" s="465"/>
      <c r="E11" s="122">
        <v>18</v>
      </c>
      <c r="F11" s="122">
        <v>20</v>
      </c>
    </row>
    <row r="12" spans="1:6" x14ac:dyDescent="0.25">
      <c r="A12" s="2" t="s">
        <v>314</v>
      </c>
      <c r="B12" s="406" t="s">
        <v>777</v>
      </c>
      <c r="C12" s="465"/>
      <c r="D12" s="465"/>
      <c r="E12" s="122">
        <v>18</v>
      </c>
      <c r="F12" s="122">
        <v>20</v>
      </c>
    </row>
    <row r="13" spans="1:6" ht="9.75" customHeight="1" x14ac:dyDescent="0.25"/>
    <row r="14" spans="1:6" x14ac:dyDescent="0.25">
      <c r="A14" s="2" t="s">
        <v>313</v>
      </c>
      <c r="B14" s="534" t="s">
        <v>564</v>
      </c>
      <c r="C14" s="404"/>
      <c r="D14" s="404"/>
      <c r="E14" s="435"/>
      <c r="F14" s="435"/>
    </row>
    <row r="15" spans="1:6" x14ac:dyDescent="0.25">
      <c r="A15" s="2" t="s">
        <v>313</v>
      </c>
      <c r="B15" s="260" t="s">
        <v>559</v>
      </c>
      <c r="C15" s="390" t="s">
        <v>964</v>
      </c>
      <c r="D15" s="6"/>
      <c r="E15" s="156"/>
      <c r="F15" s="156"/>
    </row>
    <row r="16" spans="1:6" x14ac:dyDescent="0.25">
      <c r="A16" s="2" t="s">
        <v>313</v>
      </c>
      <c r="B16" s="7" t="s">
        <v>778</v>
      </c>
      <c r="C16" s="390" t="s">
        <v>964</v>
      </c>
    </row>
    <row r="17" spans="1:3" x14ac:dyDescent="0.25">
      <c r="A17" s="2" t="s">
        <v>313</v>
      </c>
      <c r="B17" s="7" t="s">
        <v>779</v>
      </c>
      <c r="C17" s="390" t="s">
        <v>964</v>
      </c>
    </row>
    <row r="18" spans="1:3" x14ac:dyDescent="0.25">
      <c r="A18" s="2" t="s">
        <v>313</v>
      </c>
      <c r="B18" s="7" t="s">
        <v>285</v>
      </c>
      <c r="C18" s="390" t="s">
        <v>964</v>
      </c>
    </row>
    <row r="19" spans="1:3" x14ac:dyDescent="0.25">
      <c r="A19" s="2" t="s">
        <v>313</v>
      </c>
      <c r="B19" s="7" t="s">
        <v>286</v>
      </c>
      <c r="C19" s="390" t="s">
        <v>964</v>
      </c>
    </row>
    <row r="20" spans="1:3" ht="26.4" x14ac:dyDescent="0.25">
      <c r="A20" s="2" t="s">
        <v>313</v>
      </c>
      <c r="B20" s="245" t="s">
        <v>560</v>
      </c>
      <c r="C20" s="390" t="s">
        <v>964</v>
      </c>
    </row>
    <row r="21" spans="1:3" x14ac:dyDescent="0.25">
      <c r="A21" s="2" t="s">
        <v>313</v>
      </c>
      <c r="B21" s="7" t="s">
        <v>287</v>
      </c>
      <c r="C21" s="390" t="s">
        <v>964</v>
      </c>
    </row>
    <row r="22" spans="1:3" x14ac:dyDescent="0.25">
      <c r="A22" s="2" t="s">
        <v>313</v>
      </c>
      <c r="B22" s="7" t="s">
        <v>288</v>
      </c>
      <c r="C22" s="390" t="s">
        <v>964</v>
      </c>
    </row>
    <row r="23" spans="1:3" x14ac:dyDescent="0.25">
      <c r="A23" s="2" t="s">
        <v>313</v>
      </c>
      <c r="B23" s="7" t="s">
        <v>289</v>
      </c>
      <c r="C23" s="390" t="s">
        <v>964</v>
      </c>
    </row>
    <row r="24" spans="1:3" x14ac:dyDescent="0.25">
      <c r="A24" s="2" t="s">
        <v>313</v>
      </c>
      <c r="B24" s="239" t="s">
        <v>561</v>
      </c>
      <c r="C24" s="88"/>
    </row>
    <row r="25" spans="1:3" x14ac:dyDescent="0.25">
      <c r="A25" s="2" t="s">
        <v>313</v>
      </c>
      <c r="B25" s="7" t="s">
        <v>290</v>
      </c>
      <c r="C25" s="390" t="s">
        <v>964</v>
      </c>
    </row>
    <row r="26" spans="1:3" x14ac:dyDescent="0.25">
      <c r="A26" s="2" t="s">
        <v>313</v>
      </c>
      <c r="B26" s="7" t="s">
        <v>291</v>
      </c>
      <c r="C26" s="390" t="s">
        <v>964</v>
      </c>
    </row>
    <row r="27" spans="1:3" x14ac:dyDescent="0.25">
      <c r="A27" s="2" t="s">
        <v>313</v>
      </c>
      <c r="B27" s="7" t="s">
        <v>292</v>
      </c>
      <c r="C27" s="390" t="s">
        <v>964</v>
      </c>
    </row>
    <row r="28" spans="1:3" x14ac:dyDescent="0.25">
      <c r="A28" s="2" t="s">
        <v>313</v>
      </c>
      <c r="B28" s="7" t="s">
        <v>293</v>
      </c>
      <c r="C28" s="88"/>
    </row>
    <row r="29" spans="1:3" x14ac:dyDescent="0.25">
      <c r="A29" s="2" t="s">
        <v>313</v>
      </c>
      <c r="B29" s="7" t="s">
        <v>294</v>
      </c>
      <c r="C29" s="390" t="s">
        <v>964</v>
      </c>
    </row>
    <row r="30" spans="1:3" x14ac:dyDescent="0.25">
      <c r="A30" s="2" t="s">
        <v>313</v>
      </c>
      <c r="B30" s="7" t="s">
        <v>295</v>
      </c>
      <c r="C30" s="390" t="s">
        <v>964</v>
      </c>
    </row>
    <row r="31" spans="1:3" x14ac:dyDescent="0.25">
      <c r="A31" s="2" t="s">
        <v>313</v>
      </c>
      <c r="B31" s="7" t="s">
        <v>296</v>
      </c>
      <c r="C31" s="390" t="s">
        <v>964</v>
      </c>
    </row>
    <row r="32" spans="1:3" x14ac:dyDescent="0.25">
      <c r="A32" s="2" t="s">
        <v>313</v>
      </c>
      <c r="B32" s="7" t="s">
        <v>297</v>
      </c>
      <c r="C32" s="390" t="s">
        <v>964</v>
      </c>
    </row>
    <row r="33" spans="1:8" x14ac:dyDescent="0.25">
      <c r="A33" s="2" t="s">
        <v>313</v>
      </c>
      <c r="B33" s="7" t="s">
        <v>298</v>
      </c>
      <c r="C33" s="390" t="s">
        <v>964</v>
      </c>
    </row>
    <row r="34" spans="1:8" x14ac:dyDescent="0.25">
      <c r="A34" s="2" t="s">
        <v>313</v>
      </c>
      <c r="B34" s="7" t="s">
        <v>299</v>
      </c>
      <c r="C34" s="88"/>
    </row>
    <row r="35" spans="1:8" x14ac:dyDescent="0.25">
      <c r="A35" s="2" t="s">
        <v>313</v>
      </c>
      <c r="B35" s="7" t="s">
        <v>300</v>
      </c>
      <c r="C35" s="390" t="s">
        <v>964</v>
      </c>
    </row>
    <row r="36" spans="1:8" ht="9" customHeight="1" x14ac:dyDescent="0.25"/>
    <row r="37" spans="1:8" x14ac:dyDescent="0.25">
      <c r="A37" s="2" t="s">
        <v>312</v>
      </c>
      <c r="B37" s="539" t="s">
        <v>700</v>
      </c>
      <c r="C37" s="530"/>
      <c r="D37" s="530"/>
      <c r="E37" s="540"/>
      <c r="F37" s="541"/>
      <c r="G37" s="191"/>
    </row>
    <row r="38" spans="1:8" s="124" customFormat="1" ht="26.4" x14ac:dyDescent="0.25">
      <c r="A38" s="2" t="s">
        <v>312</v>
      </c>
      <c r="B38" s="125"/>
      <c r="C38" s="538" t="s">
        <v>568</v>
      </c>
      <c r="D38" s="538"/>
      <c r="E38" s="126" t="s">
        <v>570</v>
      </c>
      <c r="F38" s="542" t="s">
        <v>569</v>
      </c>
      <c r="G38" s="543"/>
      <c r="H38" s="127"/>
    </row>
    <row r="39" spans="1:8" x14ac:dyDescent="0.25">
      <c r="A39" s="2" t="s">
        <v>312</v>
      </c>
      <c r="B39" s="78" t="s">
        <v>565</v>
      </c>
      <c r="C39" s="536"/>
      <c r="D39" s="537"/>
      <c r="E39" s="203"/>
      <c r="F39" s="448"/>
      <c r="G39" s="450"/>
      <c r="H39" s="47"/>
    </row>
    <row r="40" spans="1:8" x14ac:dyDescent="0.25">
      <c r="A40" s="2" t="s">
        <v>312</v>
      </c>
      <c r="B40" s="78" t="s">
        <v>566</v>
      </c>
      <c r="C40" s="536"/>
      <c r="D40" s="537"/>
      <c r="E40" s="203"/>
      <c r="F40" s="448"/>
      <c r="G40" s="450"/>
      <c r="H40" s="47"/>
    </row>
    <row r="41" spans="1:8" x14ac:dyDescent="0.25">
      <c r="A41" s="2" t="s">
        <v>312</v>
      </c>
      <c r="B41" s="78" t="s">
        <v>567</v>
      </c>
      <c r="C41" s="536"/>
      <c r="D41" s="537"/>
      <c r="E41" s="203"/>
      <c r="F41" s="448"/>
      <c r="G41" s="450"/>
      <c r="H41" s="47"/>
    </row>
    <row r="42" spans="1:8" ht="9" customHeight="1" x14ac:dyDescent="0.25"/>
    <row r="43" spans="1:8" ht="26.25" customHeight="1" x14ac:dyDescent="0.25">
      <c r="A43" s="2" t="s">
        <v>311</v>
      </c>
      <c r="B43" s="534" t="s">
        <v>515</v>
      </c>
      <c r="C43" s="404"/>
      <c r="D43" s="404"/>
      <c r="E43" s="404"/>
      <c r="F43" s="404"/>
    </row>
    <row r="44" spans="1:8" x14ac:dyDescent="0.25">
      <c r="A44" s="2" t="s">
        <v>311</v>
      </c>
      <c r="B44" s="7" t="s">
        <v>301</v>
      </c>
      <c r="C44" s="390" t="s">
        <v>964</v>
      </c>
    </row>
    <row r="45" spans="1:8" x14ac:dyDescent="0.25">
      <c r="A45" s="2" t="s">
        <v>311</v>
      </c>
      <c r="B45" s="7" t="s">
        <v>302</v>
      </c>
      <c r="C45" s="88"/>
    </row>
    <row r="46" spans="1:8" x14ac:dyDescent="0.25">
      <c r="A46" s="2" t="s">
        <v>311</v>
      </c>
      <c r="B46" s="7" t="s">
        <v>303</v>
      </c>
      <c r="C46" s="390" t="s">
        <v>964</v>
      </c>
    </row>
    <row r="47" spans="1:8" ht="26.4" x14ac:dyDescent="0.25">
      <c r="A47" s="2" t="s">
        <v>311</v>
      </c>
      <c r="B47" s="7" t="s">
        <v>304</v>
      </c>
      <c r="C47" s="88"/>
    </row>
    <row r="48" spans="1:8" x14ac:dyDescent="0.25">
      <c r="A48" s="2" t="s">
        <v>311</v>
      </c>
      <c r="B48" s="7" t="s">
        <v>305</v>
      </c>
      <c r="C48" s="390" t="s">
        <v>964</v>
      </c>
    </row>
    <row r="49" spans="1:4" ht="27.75" customHeight="1" x14ac:dyDescent="0.25">
      <c r="A49" s="2" t="s">
        <v>311</v>
      </c>
      <c r="B49" s="7" t="s">
        <v>306</v>
      </c>
      <c r="C49" s="390" t="s">
        <v>964</v>
      </c>
    </row>
    <row r="50" spans="1:4" ht="24.75" customHeight="1" x14ac:dyDescent="0.25">
      <c r="A50" s="2" t="s">
        <v>311</v>
      </c>
      <c r="B50" s="7" t="s">
        <v>307</v>
      </c>
      <c r="C50" s="88"/>
    </row>
    <row r="51" spans="1:4" x14ac:dyDescent="0.25">
      <c r="A51" s="2" t="s">
        <v>311</v>
      </c>
      <c r="B51" s="7" t="s">
        <v>308</v>
      </c>
      <c r="C51" s="88"/>
    </row>
    <row r="52" spans="1:4" x14ac:dyDescent="0.25">
      <c r="A52" s="2" t="s">
        <v>311</v>
      </c>
      <c r="B52" s="7" t="s">
        <v>309</v>
      </c>
      <c r="C52" s="390" t="s">
        <v>964</v>
      </c>
    </row>
    <row r="53" spans="1:4" x14ac:dyDescent="0.25">
      <c r="A53" s="2" t="s">
        <v>311</v>
      </c>
      <c r="B53" s="239" t="s">
        <v>131</v>
      </c>
      <c r="C53" s="390" t="s">
        <v>964</v>
      </c>
    </row>
    <row r="54" spans="1:4" x14ac:dyDescent="0.25">
      <c r="A54" s="2" t="s">
        <v>311</v>
      </c>
      <c r="B54" s="264" t="s">
        <v>132</v>
      </c>
      <c r="C54" s="390" t="s">
        <v>964</v>
      </c>
    </row>
    <row r="55" spans="1:4" ht="15.75" customHeight="1" x14ac:dyDescent="0.25">
      <c r="A55" s="2" t="s">
        <v>311</v>
      </c>
      <c r="B55" s="129" t="s">
        <v>310</v>
      </c>
      <c r="C55" s="88"/>
      <c r="D55" s="25"/>
    </row>
    <row r="56" spans="1:4" ht="13.5" customHeight="1" x14ac:dyDescent="0.25">
      <c r="A56" s="2"/>
      <c r="B56" s="281"/>
      <c r="C56" s="275"/>
      <c r="D56" s="25"/>
    </row>
    <row r="57" spans="1:4" ht="3.75" customHeight="1" x14ac:dyDescent="0.25">
      <c r="A57" s="2"/>
      <c r="B57" s="535"/>
      <c r="C57" s="535"/>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topLeftCell="A13" zoomScaleNormal="100" workbookViewId="0">
      <selection activeCell="C47" sqref="C47"/>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28" t="s">
        <v>516</v>
      </c>
      <c r="B1" s="428"/>
      <c r="C1" s="428"/>
      <c r="D1" s="428"/>
      <c r="E1" s="428"/>
    </row>
    <row r="2" spans="1:5" ht="17.399999999999999" x14ac:dyDescent="0.25">
      <c r="A2" s="265"/>
      <c r="B2" s="265"/>
      <c r="C2" s="265"/>
      <c r="D2" s="265"/>
      <c r="E2" s="265"/>
    </row>
    <row r="3" spans="1:5" s="227" customFormat="1" x14ac:dyDescent="0.25">
      <c r="A3" s="213" t="s">
        <v>684</v>
      </c>
      <c r="B3" s="274" t="s">
        <v>123</v>
      </c>
      <c r="C3" s="274"/>
      <c r="D3" s="274"/>
      <c r="E3" s="274"/>
    </row>
    <row r="4" spans="1:5" x14ac:dyDescent="0.25"/>
    <row r="5" spans="1:5" ht="27.75" customHeight="1" x14ac:dyDescent="0.25">
      <c r="B5" s="534" t="s">
        <v>932</v>
      </c>
      <c r="C5" s="534"/>
      <c r="D5" s="534"/>
      <c r="E5" s="534"/>
    </row>
    <row r="6" spans="1:5" s="191" customFormat="1" x14ac:dyDescent="0.25">
      <c r="A6" s="190"/>
      <c r="B6" s="66"/>
      <c r="C6" s="66"/>
      <c r="D6" s="66"/>
      <c r="E6" s="66"/>
    </row>
    <row r="7" spans="1:5" s="191" customFormat="1" ht="38.25" customHeight="1" x14ac:dyDescent="0.25">
      <c r="A7" s="190"/>
      <c r="B7" s="279"/>
      <c r="C7" s="66"/>
      <c r="D7" s="90"/>
      <c r="E7" s="194"/>
    </row>
    <row r="8" spans="1:5" s="191" customFormat="1" x14ac:dyDescent="0.25">
      <c r="A8" s="2"/>
      <c r="B8" s="2"/>
      <c r="C8" s="2"/>
      <c r="D8" s="2"/>
      <c r="E8" s="2"/>
    </row>
    <row r="9" spans="1:5" x14ac:dyDescent="0.25">
      <c r="A9" s="213" t="s">
        <v>530</v>
      </c>
      <c r="B9" s="545" t="s">
        <v>933</v>
      </c>
      <c r="C9" s="403"/>
      <c r="D9" s="403"/>
      <c r="E9" s="403"/>
    </row>
    <row r="10" spans="1:5" ht="117" customHeight="1" x14ac:dyDescent="0.25">
      <c r="A10" s="2" t="s">
        <v>530</v>
      </c>
      <c r="B10" s="114"/>
      <c r="C10" s="133" t="s">
        <v>517</v>
      </c>
      <c r="D10" s="133" t="s">
        <v>224</v>
      </c>
    </row>
    <row r="11" spans="1:5" ht="26.4" x14ac:dyDescent="0.25">
      <c r="A11" s="2" t="s">
        <v>530</v>
      </c>
      <c r="B11" s="89" t="s">
        <v>430</v>
      </c>
      <c r="C11" s="135">
        <v>54346</v>
      </c>
      <c r="D11" s="135">
        <v>54346</v>
      </c>
    </row>
    <row r="12" spans="1:5" ht="39.6" x14ac:dyDescent="0.25">
      <c r="A12" s="2" t="s">
        <v>530</v>
      </c>
      <c r="B12" s="89" t="s">
        <v>431</v>
      </c>
      <c r="C12" s="135"/>
      <c r="D12" s="135"/>
    </row>
    <row r="13" spans="1:5" ht="26.4" x14ac:dyDescent="0.25">
      <c r="A13" s="2" t="s">
        <v>530</v>
      </c>
      <c r="B13" s="89" t="s">
        <v>432</v>
      </c>
      <c r="C13" s="135"/>
      <c r="D13" s="135"/>
    </row>
    <row r="14" spans="1:5" ht="26.4" x14ac:dyDescent="0.25">
      <c r="A14" s="2" t="s">
        <v>530</v>
      </c>
      <c r="B14" s="89" t="s">
        <v>433</v>
      </c>
      <c r="C14" s="135"/>
      <c r="D14" s="135"/>
    </row>
    <row r="15" spans="1:5" ht="26.4" x14ac:dyDescent="0.25">
      <c r="A15" s="2" t="s">
        <v>530</v>
      </c>
      <c r="B15" s="7" t="s">
        <v>434</v>
      </c>
      <c r="C15" s="135">
        <v>54346</v>
      </c>
      <c r="D15" s="135">
        <v>54346</v>
      </c>
    </row>
    <row r="16" spans="1:5" x14ac:dyDescent="0.25">
      <c r="A16" s="2"/>
      <c r="B16" s="134"/>
      <c r="C16" s="136"/>
      <c r="D16" s="137"/>
    </row>
    <row r="17" spans="1:5" x14ac:dyDescent="0.25">
      <c r="A17" s="2" t="s">
        <v>530</v>
      </c>
      <c r="B17" s="7" t="s">
        <v>253</v>
      </c>
      <c r="C17" s="135">
        <f>428+278</f>
        <v>706</v>
      </c>
      <c r="D17" s="135">
        <v>706</v>
      </c>
    </row>
    <row r="18" spans="1:5" x14ac:dyDescent="0.25">
      <c r="A18" s="2"/>
      <c r="B18" s="134"/>
      <c r="C18" s="136"/>
      <c r="D18" s="137"/>
    </row>
    <row r="19" spans="1:5" ht="26.4" x14ac:dyDescent="0.25">
      <c r="A19" s="2" t="s">
        <v>530</v>
      </c>
      <c r="B19" s="7" t="s">
        <v>254</v>
      </c>
      <c r="C19" s="135">
        <f>C20+C21</f>
        <v>16338</v>
      </c>
      <c r="D19" s="135">
        <f>D20+D21</f>
        <v>15668</v>
      </c>
    </row>
    <row r="20" spans="1:5" ht="26.4" x14ac:dyDescent="0.25">
      <c r="A20" s="2" t="s">
        <v>530</v>
      </c>
      <c r="B20" s="7" t="s">
        <v>255</v>
      </c>
      <c r="C20" s="135">
        <v>8108</v>
      </c>
      <c r="D20" s="135">
        <v>7706</v>
      </c>
    </row>
    <row r="21" spans="1:5" ht="26.4" x14ac:dyDescent="0.25">
      <c r="A21" s="2" t="s">
        <v>530</v>
      </c>
      <c r="B21" s="7" t="s">
        <v>256</v>
      </c>
      <c r="C21" s="135">
        <v>8230</v>
      </c>
      <c r="D21" s="135">
        <v>7962</v>
      </c>
    </row>
    <row r="22" spans="1:5" x14ac:dyDescent="0.25"/>
    <row r="23" spans="1:5" x14ac:dyDescent="0.25">
      <c r="A23" s="2" t="s">
        <v>530</v>
      </c>
      <c r="B23" s="509" t="s">
        <v>257</v>
      </c>
      <c r="C23" s="488"/>
      <c r="D23" s="138"/>
    </row>
    <row r="24" spans="1:5" x14ac:dyDescent="0.25">
      <c r="A24" s="2"/>
      <c r="B24" s="47"/>
      <c r="C24" s="47"/>
      <c r="D24" s="139"/>
    </row>
    <row r="25" spans="1:5" ht="38.25" customHeight="1" x14ac:dyDescent="0.25">
      <c r="A25" s="2" t="s">
        <v>530</v>
      </c>
      <c r="B25" s="546" t="s">
        <v>258</v>
      </c>
      <c r="C25" s="452"/>
      <c r="D25" s="452"/>
      <c r="E25" s="547"/>
    </row>
    <row r="26" spans="1:5" x14ac:dyDescent="0.25">
      <c r="A26" s="2"/>
      <c r="B26" s="520"/>
      <c r="C26" s="548"/>
      <c r="D26" s="548"/>
      <c r="E26" s="549"/>
    </row>
    <row r="27" spans="1:5" x14ac:dyDescent="0.25"/>
    <row r="28" spans="1:5" x14ac:dyDescent="0.25">
      <c r="A28" s="2" t="s">
        <v>259</v>
      </c>
      <c r="B28" s="454"/>
      <c r="C28" s="438"/>
      <c r="D28" s="29" t="s">
        <v>519</v>
      </c>
      <c r="E28" s="29" t="s">
        <v>520</v>
      </c>
    </row>
    <row r="29" spans="1:5" x14ac:dyDescent="0.25">
      <c r="A29" s="2" t="s">
        <v>259</v>
      </c>
      <c r="B29" s="550" t="s">
        <v>518</v>
      </c>
      <c r="C29" s="551"/>
      <c r="D29" s="122">
        <v>14</v>
      </c>
      <c r="E29" s="122">
        <v>18</v>
      </c>
    </row>
    <row r="30" spans="1:5" x14ac:dyDescent="0.25"/>
    <row r="31" spans="1:5" ht="25.5" customHeight="1" x14ac:dyDescent="0.25">
      <c r="A31" s="2" t="s">
        <v>260</v>
      </c>
      <c r="B31" s="454"/>
      <c r="C31" s="438"/>
      <c r="D31" s="29" t="s">
        <v>460</v>
      </c>
      <c r="E31" s="29" t="s">
        <v>461</v>
      </c>
    </row>
    <row r="32" spans="1:5" x14ac:dyDescent="0.25">
      <c r="A32" s="2" t="s">
        <v>260</v>
      </c>
      <c r="B32" s="550" t="s">
        <v>263</v>
      </c>
      <c r="C32" s="551"/>
      <c r="D32" s="88"/>
      <c r="E32" s="203" t="s">
        <v>964</v>
      </c>
    </row>
    <row r="33" spans="1:5" x14ac:dyDescent="0.25"/>
    <row r="34" spans="1:5" ht="27.75" customHeight="1" x14ac:dyDescent="0.25">
      <c r="A34" s="2" t="s">
        <v>261</v>
      </c>
      <c r="D34" s="29" t="s">
        <v>460</v>
      </c>
      <c r="E34" s="29" t="s">
        <v>461</v>
      </c>
    </row>
    <row r="35" spans="1:5" x14ac:dyDescent="0.25">
      <c r="A35" s="2" t="s">
        <v>261</v>
      </c>
      <c r="B35" s="484" t="s">
        <v>124</v>
      </c>
      <c r="C35" s="552"/>
      <c r="D35" s="88"/>
      <c r="E35" s="203" t="s">
        <v>964</v>
      </c>
    </row>
    <row r="36" spans="1:5" x14ac:dyDescent="0.25">
      <c r="A36" s="2" t="s">
        <v>261</v>
      </c>
      <c r="B36" s="484"/>
      <c r="C36" s="552"/>
      <c r="D36" s="88" t="s">
        <v>126</v>
      </c>
      <c r="E36" s="267"/>
    </row>
    <row r="37" spans="1:5" ht="28.5" customHeight="1" x14ac:dyDescent="0.25">
      <c r="A37" s="2" t="s">
        <v>261</v>
      </c>
      <c r="B37" s="484" t="s">
        <v>125</v>
      </c>
      <c r="C37" s="552"/>
      <c r="D37" s="387" t="s">
        <v>1008</v>
      </c>
      <c r="E37" s="267"/>
    </row>
    <row r="38" spans="1:5" ht="28.5" customHeight="1" x14ac:dyDescent="0.25">
      <c r="B38" s="544"/>
      <c r="C38" s="544"/>
      <c r="D38" s="544"/>
      <c r="E38" s="544"/>
    </row>
    <row r="39" spans="1:5" ht="28.5" customHeight="1" x14ac:dyDescent="0.25">
      <c r="A39" s="2" t="s">
        <v>262</v>
      </c>
      <c r="B39" s="530" t="s">
        <v>521</v>
      </c>
      <c r="C39" s="548"/>
      <c r="D39" s="548"/>
      <c r="E39" s="548"/>
    </row>
    <row r="40" spans="1:5" ht="26.4" x14ac:dyDescent="0.25">
      <c r="A40" s="2" t="s">
        <v>262</v>
      </c>
      <c r="B40" s="114"/>
      <c r="C40" s="119" t="s">
        <v>522</v>
      </c>
      <c r="D40" s="119" t="s">
        <v>523</v>
      </c>
      <c r="E40" s="119" t="s">
        <v>524</v>
      </c>
    </row>
    <row r="41" spans="1:5" ht="19.5" customHeight="1" x14ac:dyDescent="0.25">
      <c r="A41" s="2" t="s">
        <v>262</v>
      </c>
      <c r="B41" s="8" t="s">
        <v>525</v>
      </c>
      <c r="C41" s="138">
        <v>930</v>
      </c>
      <c r="D41" s="138">
        <v>930</v>
      </c>
      <c r="E41" s="138">
        <v>930</v>
      </c>
    </row>
    <row r="42" spans="1:5" x14ac:dyDescent="0.25">
      <c r="A42" s="2" t="s">
        <v>262</v>
      </c>
      <c r="B42" s="8" t="s">
        <v>526</v>
      </c>
      <c r="C42" s="140"/>
      <c r="D42" s="140"/>
      <c r="E42" s="138">
        <v>5706</v>
      </c>
    </row>
    <row r="43" spans="1:5" x14ac:dyDescent="0.25">
      <c r="A43" s="2" t="s">
        <v>262</v>
      </c>
      <c r="B43" s="8" t="s">
        <v>527</v>
      </c>
      <c r="C43" s="140"/>
      <c r="D43" s="138">
        <v>7128</v>
      </c>
      <c r="E43" s="138">
        <v>7128</v>
      </c>
    </row>
    <row r="44" spans="1:5" ht="52.8" x14ac:dyDescent="0.25">
      <c r="A44" s="2" t="s">
        <v>262</v>
      </c>
      <c r="B44" s="261" t="s">
        <v>562</v>
      </c>
      <c r="C44" s="140"/>
      <c r="D44" s="140"/>
      <c r="E44" s="138"/>
    </row>
    <row r="45" spans="1:5" x14ac:dyDescent="0.25">
      <c r="A45" s="2" t="s">
        <v>262</v>
      </c>
      <c r="B45" s="8" t="s">
        <v>528</v>
      </c>
      <c r="C45" s="388" t="s">
        <v>1009</v>
      </c>
      <c r="D45" s="138">
        <v>174</v>
      </c>
      <c r="E45" s="388" t="s">
        <v>1009</v>
      </c>
    </row>
    <row r="46" spans="1:5" x14ac:dyDescent="0.25">
      <c r="A46" s="2" t="s">
        <v>262</v>
      </c>
      <c r="B46" s="8" t="s">
        <v>529</v>
      </c>
      <c r="C46" s="138">
        <v>978</v>
      </c>
      <c r="D46" s="138">
        <v>978</v>
      </c>
      <c r="E46" s="138">
        <v>978</v>
      </c>
    </row>
    <row r="47" spans="1:5" x14ac:dyDescent="0.25"/>
    <row r="48" spans="1:5" x14ac:dyDescent="0.25"/>
    <row r="49" spans="1:3" x14ac:dyDescent="0.25">
      <c r="A49" s="2" t="s">
        <v>365</v>
      </c>
      <c r="B49" s="532" t="s">
        <v>625</v>
      </c>
      <c r="C49" s="532"/>
    </row>
    <row r="50" spans="1:3" ht="26.4" x14ac:dyDescent="0.25">
      <c r="A50" s="2" t="s">
        <v>365</v>
      </c>
      <c r="B50" s="89" t="s">
        <v>781</v>
      </c>
      <c r="C50" s="141">
        <v>2266</v>
      </c>
    </row>
    <row r="51" spans="1:3" ht="26.4" x14ac:dyDescent="0.25">
      <c r="A51" s="2" t="s">
        <v>365</v>
      </c>
      <c r="B51" s="89" t="s">
        <v>784</v>
      </c>
      <c r="C51" s="141"/>
    </row>
    <row r="52" spans="1:3" ht="26.4" x14ac:dyDescent="0.25">
      <c r="A52" s="2" t="s">
        <v>365</v>
      </c>
      <c r="B52" s="89" t="s">
        <v>432</v>
      </c>
      <c r="C52" s="141"/>
    </row>
    <row r="53" spans="1:3" ht="26.4" x14ac:dyDescent="0.25">
      <c r="A53" s="2" t="s">
        <v>365</v>
      </c>
      <c r="B53" s="89" t="s">
        <v>783</v>
      </c>
      <c r="C53" s="141"/>
    </row>
    <row r="54" spans="1:3" ht="26.4" x14ac:dyDescent="0.25">
      <c r="A54" s="2" t="s">
        <v>365</v>
      </c>
      <c r="B54" s="89" t="s">
        <v>782</v>
      </c>
      <c r="C54" s="141">
        <v>2266</v>
      </c>
    </row>
    <row r="55" spans="1:3" x14ac:dyDescent="0.25"/>
    <row r="56" spans="1:3" x14ac:dyDescent="0.25"/>
    <row r="57" spans="1:3" x14ac:dyDescent="0.25"/>
  </sheetData>
  <mergeCells count="15">
    <mergeCell ref="B39:E39"/>
    <mergeCell ref="B49:C49"/>
    <mergeCell ref="B29:C29"/>
    <mergeCell ref="B31:C31"/>
    <mergeCell ref="B32:C32"/>
    <mergeCell ref="B35:C35"/>
    <mergeCell ref="B36:C36"/>
    <mergeCell ref="B37:C37"/>
    <mergeCell ref="A1:E1"/>
    <mergeCell ref="B38:E38"/>
    <mergeCell ref="B5:E5"/>
    <mergeCell ref="B9:E9"/>
    <mergeCell ref="B23:C23"/>
    <mergeCell ref="B28:C28"/>
    <mergeCell ref="B25:E26"/>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topLeftCell="A73" zoomScaleNormal="100" workbookViewId="0">
      <selection activeCell="F69" sqref="F69"/>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28" t="s">
        <v>366</v>
      </c>
      <c r="B1" s="428"/>
      <c r="C1" s="428"/>
      <c r="D1" s="428"/>
      <c r="E1" s="428"/>
      <c r="F1" s="428"/>
    </row>
    <row r="2" spans="1:6" x14ac:dyDescent="0.25"/>
    <row r="3" spans="1:6" ht="15.6" x14ac:dyDescent="0.25">
      <c r="B3" s="526" t="s">
        <v>367</v>
      </c>
      <c r="C3" s="433"/>
      <c r="D3" s="433"/>
    </row>
    <row r="4" spans="1:6" ht="116.25" customHeight="1" x14ac:dyDescent="0.25">
      <c r="A4" s="280"/>
      <c r="B4" s="480" t="s">
        <v>934</v>
      </c>
      <c r="C4" s="404"/>
      <c r="D4" s="404"/>
      <c r="E4" s="404"/>
      <c r="F4" s="404"/>
    </row>
    <row r="5" spans="1:6" x14ac:dyDescent="0.25">
      <c r="A5" s="280"/>
      <c r="B5" s="113"/>
      <c r="C5" s="6"/>
      <c r="D5" s="6"/>
      <c r="E5" s="6"/>
      <c r="F5" s="6"/>
    </row>
    <row r="6" spans="1:6" ht="26.4" x14ac:dyDescent="0.25">
      <c r="A6" s="280" t="s">
        <v>325</v>
      </c>
      <c r="B6" s="582"/>
      <c r="C6" s="583"/>
      <c r="D6" s="583"/>
      <c r="E6" s="119" t="s">
        <v>991</v>
      </c>
      <c r="F6" s="126" t="s">
        <v>992</v>
      </c>
    </row>
    <row r="7" spans="1:6" ht="27" customHeight="1" x14ac:dyDescent="0.25">
      <c r="A7" s="2" t="s">
        <v>325</v>
      </c>
      <c r="B7" s="444" t="s">
        <v>186</v>
      </c>
      <c r="C7" s="406"/>
      <c r="D7" s="406"/>
      <c r="E7" s="389" t="s">
        <v>964</v>
      </c>
      <c r="F7" s="155"/>
    </row>
    <row r="8" spans="1:6" x14ac:dyDescent="0.25">
      <c r="A8" s="2"/>
      <c r="B8" s="195"/>
      <c r="C8" s="47"/>
      <c r="D8" s="47"/>
      <c r="E8" s="196"/>
      <c r="F8" s="196"/>
    </row>
    <row r="9" spans="1:6" x14ac:dyDescent="0.25">
      <c r="A9" s="2" t="s">
        <v>327</v>
      </c>
      <c r="B9" s="403" t="s">
        <v>169</v>
      </c>
      <c r="C9" s="403"/>
      <c r="D9" s="403"/>
      <c r="E9" s="403"/>
      <c r="F9" s="403"/>
    </row>
    <row r="10" spans="1:6" x14ac:dyDescent="0.25">
      <c r="A10" s="2" t="s">
        <v>327</v>
      </c>
      <c r="B10" s="581" t="s">
        <v>170</v>
      </c>
      <c r="C10" s="581"/>
      <c r="D10" s="88"/>
    </row>
    <row r="11" spans="1:6" x14ac:dyDescent="0.25">
      <c r="A11" s="2" t="s">
        <v>327</v>
      </c>
      <c r="B11" s="504" t="s">
        <v>171</v>
      </c>
      <c r="C11" s="504"/>
      <c r="D11" s="88"/>
    </row>
    <row r="12" spans="1:6" x14ac:dyDescent="0.25">
      <c r="A12" s="2" t="s">
        <v>327</v>
      </c>
      <c r="B12" s="504" t="s">
        <v>172</v>
      </c>
      <c r="C12" s="504"/>
      <c r="D12" s="390" t="s">
        <v>964</v>
      </c>
    </row>
    <row r="13" spans="1:6" x14ac:dyDescent="0.25"/>
    <row r="14" spans="1:6" ht="57" x14ac:dyDescent="0.25">
      <c r="A14" s="2" t="s">
        <v>325</v>
      </c>
      <c r="B14" s="578"/>
      <c r="C14" s="579"/>
      <c r="D14" s="580"/>
      <c r="E14" s="32" t="s">
        <v>372</v>
      </c>
      <c r="F14" s="32" t="s">
        <v>373</v>
      </c>
    </row>
    <row r="15" spans="1:6" ht="13.8" x14ac:dyDescent="0.25">
      <c r="A15" s="2" t="s">
        <v>325</v>
      </c>
      <c r="B15" s="575" t="s">
        <v>368</v>
      </c>
      <c r="C15" s="576"/>
      <c r="D15" s="576"/>
      <c r="E15" s="576"/>
      <c r="F15" s="577"/>
    </row>
    <row r="16" spans="1:6" x14ac:dyDescent="0.25">
      <c r="A16" s="2" t="s">
        <v>325</v>
      </c>
      <c r="B16" s="509" t="s">
        <v>369</v>
      </c>
      <c r="C16" s="487"/>
      <c r="D16" s="488"/>
      <c r="E16" s="142">
        <f>1420*1146.8254</f>
        <v>1628492.068</v>
      </c>
      <c r="F16" s="142"/>
    </row>
    <row r="17" spans="1:6" ht="26.25" customHeight="1" x14ac:dyDescent="0.25">
      <c r="A17" s="2" t="s">
        <v>325</v>
      </c>
      <c r="B17" s="509" t="s">
        <v>435</v>
      </c>
      <c r="C17" s="487"/>
      <c r="D17" s="488"/>
      <c r="E17" s="142"/>
      <c r="F17" s="142"/>
    </row>
    <row r="18" spans="1:6" ht="40.5" customHeight="1" x14ac:dyDescent="0.25">
      <c r="A18" s="2" t="s">
        <v>325</v>
      </c>
      <c r="B18" s="484" t="s">
        <v>737</v>
      </c>
      <c r="C18" s="571"/>
      <c r="D18" s="552"/>
      <c r="E18" s="142">
        <f>1420*37117.1141</f>
        <v>52706302.022</v>
      </c>
      <c r="F18" s="142">
        <f>1365*11446.7861</f>
        <v>15624863.0265</v>
      </c>
    </row>
    <row r="19" spans="1:6" ht="27.75" customHeight="1" x14ac:dyDescent="0.25">
      <c r="A19" s="2" t="s">
        <v>325</v>
      </c>
      <c r="B19" s="509" t="s">
        <v>187</v>
      </c>
      <c r="C19" s="487"/>
      <c r="D19" s="488"/>
      <c r="E19" s="142">
        <f>1420*2070.6197</f>
        <v>2940279.9740000004</v>
      </c>
      <c r="F19" s="142">
        <f>1364*1025.813</f>
        <v>1399208.932</v>
      </c>
    </row>
    <row r="20" spans="1:6" x14ac:dyDescent="0.25">
      <c r="A20" s="2" t="s">
        <v>325</v>
      </c>
      <c r="B20" s="572" t="s">
        <v>479</v>
      </c>
      <c r="C20" s="573"/>
      <c r="D20" s="574"/>
      <c r="E20" s="143">
        <f>SUM(E16:E19)</f>
        <v>57275074.064000003</v>
      </c>
      <c r="F20" s="143">
        <f>SUM(F16:F19)</f>
        <v>17024071.958499998</v>
      </c>
    </row>
    <row r="21" spans="1:6" ht="13.8" x14ac:dyDescent="0.25">
      <c r="A21" s="2" t="s">
        <v>325</v>
      </c>
      <c r="B21" s="575" t="s">
        <v>480</v>
      </c>
      <c r="C21" s="576"/>
      <c r="D21" s="576"/>
      <c r="E21" s="576"/>
      <c r="F21" s="577"/>
    </row>
    <row r="22" spans="1:6" x14ac:dyDescent="0.25">
      <c r="A22" s="2" t="s">
        <v>325</v>
      </c>
      <c r="B22" s="509" t="s">
        <v>481</v>
      </c>
      <c r="C22" s="487"/>
      <c r="D22" s="488"/>
      <c r="E22" s="144">
        <f>1420*4924.9859</f>
        <v>6993479.9779999992</v>
      </c>
      <c r="F22" s="144">
        <f>1365*1032.7004</f>
        <v>1409636.0459999999</v>
      </c>
    </row>
    <row r="23" spans="1:6" x14ac:dyDescent="0.25">
      <c r="A23" s="2" t="s">
        <v>325</v>
      </c>
      <c r="B23" s="509" t="s">
        <v>785</v>
      </c>
      <c r="C23" s="487"/>
      <c r="D23" s="488"/>
      <c r="E23" s="144">
        <f>1420*1438.36</f>
        <v>2042471.2</v>
      </c>
      <c r="F23" s="114"/>
    </row>
    <row r="24" spans="1:6" ht="25.5" customHeight="1" x14ac:dyDescent="0.25">
      <c r="A24" s="2" t="s">
        <v>325</v>
      </c>
      <c r="B24" s="509" t="s">
        <v>436</v>
      </c>
      <c r="C24" s="487"/>
      <c r="D24" s="488"/>
      <c r="E24" s="391"/>
      <c r="F24" s="145"/>
    </row>
    <row r="25" spans="1:6" x14ac:dyDescent="0.25">
      <c r="A25" s="2" t="s">
        <v>325</v>
      </c>
      <c r="B25" s="572" t="s">
        <v>482</v>
      </c>
      <c r="C25" s="573"/>
      <c r="D25" s="574"/>
      <c r="E25" s="143">
        <f>SUM(E22:E24)</f>
        <v>9035951.1779999994</v>
      </c>
      <c r="F25" s="143">
        <f>SUM(F22,F24)</f>
        <v>1409636.0459999999</v>
      </c>
    </row>
    <row r="26" spans="1:6" ht="13.8" x14ac:dyDescent="0.25">
      <c r="A26" s="2" t="s">
        <v>325</v>
      </c>
      <c r="B26" s="575" t="s">
        <v>319</v>
      </c>
      <c r="C26" s="576"/>
      <c r="D26" s="576"/>
      <c r="E26" s="576"/>
      <c r="F26" s="577"/>
    </row>
    <row r="27" spans="1:6" x14ac:dyDescent="0.25">
      <c r="A27" s="2" t="s">
        <v>325</v>
      </c>
      <c r="B27" s="448" t="s">
        <v>483</v>
      </c>
      <c r="C27" s="449"/>
      <c r="D27" s="450"/>
      <c r="E27" s="144">
        <f>1420*1813.26</f>
        <v>2574829.2000000002</v>
      </c>
      <c r="F27" s="144">
        <f>1365*446.52</f>
        <v>609499.79999999993</v>
      </c>
    </row>
    <row r="28" spans="1:6" ht="38.25" customHeight="1" x14ac:dyDescent="0.25">
      <c r="A28" s="2" t="s">
        <v>325</v>
      </c>
      <c r="B28" s="448" t="s">
        <v>923</v>
      </c>
      <c r="C28" s="449"/>
      <c r="D28" s="450"/>
      <c r="E28" s="144"/>
      <c r="F28" s="144"/>
    </row>
    <row r="29" spans="1:6" x14ac:dyDescent="0.25">
      <c r="A29" s="2" t="s">
        <v>325</v>
      </c>
      <c r="B29" s="448" t="s">
        <v>484</v>
      </c>
      <c r="C29" s="449"/>
      <c r="D29" s="450"/>
      <c r="E29" s="144"/>
      <c r="F29" s="144"/>
    </row>
    <row r="30" spans="1:6" x14ac:dyDescent="0.25"/>
    <row r="31" spans="1:6" ht="87" customHeight="1" x14ac:dyDescent="0.25">
      <c r="A31" s="2" t="s">
        <v>326</v>
      </c>
      <c r="B31" s="534" t="s">
        <v>133</v>
      </c>
      <c r="C31" s="403"/>
      <c r="D31" s="403"/>
      <c r="E31" s="403"/>
      <c r="F31" s="403"/>
    </row>
    <row r="32" spans="1:6" ht="36" x14ac:dyDescent="0.25">
      <c r="A32" s="2" t="s">
        <v>326</v>
      </c>
      <c r="B32" s="157"/>
      <c r="C32" s="158"/>
      <c r="D32" s="26" t="s">
        <v>485</v>
      </c>
      <c r="E32" s="26" t="s">
        <v>486</v>
      </c>
      <c r="F32" s="26" t="s">
        <v>487</v>
      </c>
    </row>
    <row r="33" spans="1:6" ht="22.8" x14ac:dyDescent="0.25">
      <c r="A33" s="280" t="s">
        <v>326</v>
      </c>
      <c r="B33" s="146" t="s">
        <v>488</v>
      </c>
      <c r="C33" s="147" t="s">
        <v>924</v>
      </c>
      <c r="D33" s="148">
        <v>804</v>
      </c>
      <c r="E33" s="148">
        <v>2758</v>
      </c>
      <c r="F33" s="148">
        <v>27</v>
      </c>
    </row>
    <row r="34" spans="1:6" ht="24.75" customHeight="1" x14ac:dyDescent="0.25">
      <c r="A34" s="2" t="s">
        <v>326</v>
      </c>
      <c r="B34" s="146" t="s">
        <v>491</v>
      </c>
      <c r="C34" s="147" t="s">
        <v>437</v>
      </c>
      <c r="D34" s="148">
        <v>529</v>
      </c>
      <c r="E34" s="148">
        <v>1648</v>
      </c>
      <c r="F34" s="148">
        <v>10</v>
      </c>
    </row>
    <row r="35" spans="1:6" ht="23.4" x14ac:dyDescent="0.25">
      <c r="A35" s="2" t="s">
        <v>326</v>
      </c>
      <c r="B35" s="146" t="s">
        <v>492</v>
      </c>
      <c r="C35" s="147" t="s">
        <v>493</v>
      </c>
      <c r="D35" s="148">
        <v>425</v>
      </c>
      <c r="E35" s="148">
        <v>1412</v>
      </c>
      <c r="F35" s="148">
        <v>8</v>
      </c>
    </row>
    <row r="36" spans="1:6" ht="23.4" x14ac:dyDescent="0.25">
      <c r="A36" s="2" t="s">
        <v>326</v>
      </c>
      <c r="B36" s="146" t="s">
        <v>494</v>
      </c>
      <c r="C36" s="147" t="s">
        <v>438</v>
      </c>
      <c r="D36" s="148">
        <v>425</v>
      </c>
      <c r="E36" s="148">
        <v>1412</v>
      </c>
      <c r="F36" s="148">
        <v>8</v>
      </c>
    </row>
    <row r="37" spans="1:6" ht="23.4" x14ac:dyDescent="0.25">
      <c r="A37" s="2" t="s">
        <v>326</v>
      </c>
      <c r="B37" s="146" t="s">
        <v>495</v>
      </c>
      <c r="C37" s="147" t="s">
        <v>229</v>
      </c>
      <c r="D37" s="148">
        <v>418</v>
      </c>
      <c r="E37" s="148">
        <v>1195</v>
      </c>
      <c r="F37" s="148">
        <v>8</v>
      </c>
    </row>
    <row r="38" spans="1:6" ht="23.4" x14ac:dyDescent="0.25">
      <c r="A38" s="2" t="s">
        <v>326</v>
      </c>
      <c r="B38" s="146" t="s">
        <v>496</v>
      </c>
      <c r="C38" s="147" t="s">
        <v>230</v>
      </c>
      <c r="D38" s="148">
        <v>378</v>
      </c>
      <c r="E38" s="148">
        <v>1315</v>
      </c>
      <c r="F38" s="148">
        <v>7</v>
      </c>
    </row>
    <row r="39" spans="1:6" ht="23.4" x14ac:dyDescent="0.25">
      <c r="A39" s="2" t="s">
        <v>326</v>
      </c>
      <c r="B39" s="146" t="s">
        <v>497</v>
      </c>
      <c r="C39" s="147" t="s">
        <v>231</v>
      </c>
      <c r="D39" s="148">
        <v>372</v>
      </c>
      <c r="E39" s="148">
        <v>1167</v>
      </c>
      <c r="F39" s="148">
        <v>7</v>
      </c>
    </row>
    <row r="40" spans="1:6" ht="34.799999999999997" x14ac:dyDescent="0.25">
      <c r="A40" s="2" t="s">
        <v>326</v>
      </c>
      <c r="B40" s="146" t="s">
        <v>498</v>
      </c>
      <c r="C40" s="147" t="s">
        <v>510</v>
      </c>
      <c r="D40" s="148">
        <v>425</v>
      </c>
      <c r="E40" s="148">
        <v>1412</v>
      </c>
      <c r="F40" s="148">
        <v>7</v>
      </c>
    </row>
    <row r="41" spans="1:6" ht="68.400000000000006" x14ac:dyDescent="0.25">
      <c r="A41" s="2" t="s">
        <v>326</v>
      </c>
      <c r="B41" s="146" t="s">
        <v>499</v>
      </c>
      <c r="C41" s="147" t="s">
        <v>232</v>
      </c>
      <c r="D41" s="149">
        <v>1</v>
      </c>
      <c r="E41" s="149">
        <v>1</v>
      </c>
      <c r="F41" s="149">
        <v>1</v>
      </c>
    </row>
    <row r="42" spans="1:6" ht="46.2" x14ac:dyDescent="0.25">
      <c r="A42" s="2" t="s">
        <v>326</v>
      </c>
      <c r="B42" s="146" t="s">
        <v>500</v>
      </c>
      <c r="C42" s="147" t="s">
        <v>839</v>
      </c>
      <c r="D42" s="150">
        <v>46043.51</v>
      </c>
      <c r="E42" s="150">
        <v>45019.57</v>
      </c>
      <c r="F42" s="150">
        <v>41111</v>
      </c>
    </row>
    <row r="43" spans="1:6" ht="23.4" x14ac:dyDescent="0.25">
      <c r="A43" s="2" t="s">
        <v>326</v>
      </c>
      <c r="B43" s="151" t="s">
        <v>501</v>
      </c>
      <c r="C43" s="152" t="s">
        <v>233</v>
      </c>
      <c r="D43" s="150">
        <v>41979</v>
      </c>
      <c r="E43" s="150">
        <v>40459</v>
      </c>
      <c r="F43" s="150">
        <v>37001</v>
      </c>
    </row>
    <row r="44" spans="1:6" ht="36.75" customHeight="1" x14ac:dyDescent="0.25">
      <c r="A44" s="2" t="s">
        <v>326</v>
      </c>
      <c r="B44" s="146" t="s">
        <v>502</v>
      </c>
      <c r="C44" s="147" t="s">
        <v>840</v>
      </c>
      <c r="D44" s="150">
        <v>4570</v>
      </c>
      <c r="E44" s="150">
        <v>5149.3204999999998</v>
      </c>
      <c r="F44" s="150">
        <v>4110</v>
      </c>
    </row>
    <row r="45" spans="1:6" ht="34.799999999999997" x14ac:dyDescent="0.25">
      <c r="A45" s="2" t="s">
        <v>326</v>
      </c>
      <c r="B45" s="146" t="s">
        <v>503</v>
      </c>
      <c r="C45" s="147" t="s">
        <v>234</v>
      </c>
      <c r="D45" s="150">
        <v>3326</v>
      </c>
      <c r="E45" s="150">
        <v>4233.1841000000004</v>
      </c>
      <c r="F45" s="150">
        <v>3763</v>
      </c>
    </row>
    <row r="46" spans="1:6" x14ac:dyDescent="0.25"/>
    <row r="47" spans="1:6" ht="75" customHeight="1" x14ac:dyDescent="0.25">
      <c r="A47" s="2" t="s">
        <v>509</v>
      </c>
      <c r="B47" s="567" t="s">
        <v>738</v>
      </c>
      <c r="C47" s="532"/>
      <c r="D47" s="532"/>
      <c r="E47" s="532"/>
      <c r="F47" s="532"/>
    </row>
    <row r="48" spans="1:6" ht="36" x14ac:dyDescent="0.25">
      <c r="A48" s="2" t="s">
        <v>509</v>
      </c>
      <c r="B48" s="157"/>
      <c r="C48" s="158"/>
      <c r="D48" s="26" t="s">
        <v>485</v>
      </c>
      <c r="E48" s="26" t="s">
        <v>504</v>
      </c>
      <c r="F48" s="26" t="s">
        <v>505</v>
      </c>
    </row>
    <row r="49" spans="1:7" ht="49.5" customHeight="1" x14ac:dyDescent="0.25">
      <c r="A49" s="2" t="s">
        <v>509</v>
      </c>
      <c r="B49" s="146" t="s">
        <v>506</v>
      </c>
      <c r="C49" s="147" t="s">
        <v>235</v>
      </c>
      <c r="D49" s="148">
        <v>276</v>
      </c>
      <c r="E49" s="148">
        <v>1346</v>
      </c>
      <c r="F49" s="148">
        <v>20</v>
      </c>
    </row>
    <row r="50" spans="1:7" ht="23.4" x14ac:dyDescent="0.25">
      <c r="A50" s="2" t="s">
        <v>509</v>
      </c>
      <c r="B50" s="146" t="s">
        <v>507</v>
      </c>
      <c r="C50" s="147" t="s">
        <v>396</v>
      </c>
      <c r="D50" s="153">
        <v>18960.93</v>
      </c>
      <c r="E50" s="153">
        <v>16998</v>
      </c>
      <c r="F50" s="153">
        <v>16403</v>
      </c>
    </row>
    <row r="51" spans="1:7" ht="34.799999999999997" x14ac:dyDescent="0.25">
      <c r="A51" s="2" t="s">
        <v>509</v>
      </c>
      <c r="B51" s="146" t="s">
        <v>508</v>
      </c>
      <c r="C51" s="147" t="s">
        <v>397</v>
      </c>
      <c r="D51" s="148"/>
      <c r="E51" s="148"/>
      <c r="F51" s="148"/>
    </row>
    <row r="52" spans="1:7" ht="34.799999999999997" x14ac:dyDescent="0.25">
      <c r="A52" s="2" t="s">
        <v>509</v>
      </c>
      <c r="B52" s="146" t="s">
        <v>168</v>
      </c>
      <c r="C52" s="147" t="s">
        <v>398</v>
      </c>
      <c r="D52" s="153"/>
      <c r="E52" s="153"/>
      <c r="F52" s="153"/>
    </row>
    <row r="53" spans="1:7" x14ac:dyDescent="0.25">
      <c r="A53"/>
    </row>
    <row r="54" spans="1:7" x14ac:dyDescent="0.25">
      <c r="A54" s="2" t="s">
        <v>327</v>
      </c>
      <c r="B54" s="204" t="s">
        <v>118</v>
      </c>
      <c r="C54" s="205"/>
      <c r="D54" s="206"/>
      <c r="E54" s="206"/>
      <c r="F54" s="206"/>
    </row>
    <row r="55" spans="1:7" x14ac:dyDescent="0.25">
      <c r="A55" s="2"/>
      <c r="B55" s="204"/>
      <c r="C55" s="204"/>
      <c r="D55" s="206"/>
      <c r="E55" s="206"/>
      <c r="F55" s="206"/>
    </row>
    <row r="56" spans="1:7" s="227" customFormat="1" ht="27" customHeight="1" x14ac:dyDescent="0.25">
      <c r="A56" s="213"/>
      <c r="B56" s="309"/>
      <c r="C56" s="558" t="s">
        <v>914</v>
      </c>
      <c r="D56" s="559"/>
      <c r="E56" s="559"/>
      <c r="F56" s="559"/>
    </row>
    <row r="57" spans="1:7" s="227" customFormat="1" ht="105.6" x14ac:dyDescent="0.25">
      <c r="A57" s="213"/>
      <c r="B57" s="309"/>
      <c r="C57" s="303" t="s">
        <v>935</v>
      </c>
      <c r="D57" s="310"/>
      <c r="E57" s="310"/>
      <c r="F57" s="310"/>
    </row>
    <row r="58" spans="1:7" s="227" customFormat="1" ht="39.6" x14ac:dyDescent="0.25">
      <c r="A58" s="213"/>
      <c r="B58" s="309"/>
      <c r="C58" s="303" t="s">
        <v>915</v>
      </c>
      <c r="D58" s="310"/>
      <c r="E58" s="310"/>
      <c r="F58" s="310"/>
    </row>
    <row r="59" spans="1:7" s="227" customFormat="1" x14ac:dyDescent="0.25">
      <c r="A59" s="308"/>
      <c r="B59" s="302"/>
      <c r="C59" s="311" t="s">
        <v>916</v>
      </c>
      <c r="D59" s="302"/>
      <c r="E59" s="302"/>
      <c r="F59" s="302"/>
    </row>
    <row r="60" spans="1:7" ht="66" customHeight="1" x14ac:dyDescent="0.25">
      <c r="A60" s="213" t="s">
        <v>328</v>
      </c>
      <c r="B60" s="568" t="s">
        <v>1011</v>
      </c>
      <c r="C60" s="569"/>
      <c r="D60" s="569"/>
      <c r="E60" s="569"/>
      <c r="F60" s="325">
        <v>698</v>
      </c>
    </row>
    <row r="61" spans="1:7" s="5" customFormat="1" ht="66" customHeight="1" thickBot="1" x14ac:dyDescent="0.3">
      <c r="A61" s="312" t="s">
        <v>329</v>
      </c>
      <c r="B61" s="566" t="s">
        <v>929</v>
      </c>
      <c r="C61" s="566"/>
      <c r="D61" s="566"/>
      <c r="E61" s="566"/>
      <c r="F61" s="566"/>
      <c r="G61" s="302"/>
    </row>
    <row r="62" spans="1:7" s="5" customFormat="1" ht="66" customHeight="1" x14ac:dyDescent="0.25">
      <c r="A62" s="312"/>
      <c r="B62" s="313"/>
      <c r="C62" s="564" t="s">
        <v>925</v>
      </c>
      <c r="D62" s="562" t="s">
        <v>926</v>
      </c>
      <c r="E62" s="560" t="s">
        <v>927</v>
      </c>
      <c r="F62" s="585" t="s">
        <v>928</v>
      </c>
      <c r="G62" s="302"/>
    </row>
    <row r="63" spans="1:7" s="5" customFormat="1" ht="66" customHeight="1" thickBot="1" x14ac:dyDescent="0.3">
      <c r="A63" s="312" t="s">
        <v>329</v>
      </c>
      <c r="B63" s="302"/>
      <c r="C63" s="565"/>
      <c r="D63" s="563"/>
      <c r="E63" s="561"/>
      <c r="F63" s="586"/>
      <c r="G63" s="302"/>
    </row>
    <row r="64" spans="1:7" s="5" customFormat="1" ht="66" customHeight="1" x14ac:dyDescent="0.25">
      <c r="A64" s="312"/>
      <c r="B64" s="313"/>
      <c r="C64" s="314" t="s">
        <v>917</v>
      </c>
      <c r="D64" s="315">
        <v>284</v>
      </c>
      <c r="E64" s="316">
        <f>D64/698</f>
        <v>0.40687679083094558</v>
      </c>
      <c r="F64" s="317">
        <v>27523</v>
      </c>
      <c r="G64" s="302"/>
    </row>
    <row r="65" spans="1:256" s="5" customFormat="1" ht="66" customHeight="1" x14ac:dyDescent="0.25">
      <c r="A65" s="312"/>
      <c r="B65" s="313"/>
      <c r="C65" s="318" t="s">
        <v>918</v>
      </c>
      <c r="D65" s="319">
        <v>265</v>
      </c>
      <c r="E65" s="320">
        <f>D65/698</f>
        <v>0.37965616045845274</v>
      </c>
      <c r="F65" s="321">
        <v>24835</v>
      </c>
      <c r="G65" s="302"/>
    </row>
    <row r="66" spans="1:256" s="5" customFormat="1" ht="66" customHeight="1" x14ac:dyDescent="0.25">
      <c r="A66" s="312"/>
      <c r="B66" s="313"/>
      <c r="C66" s="322" t="s">
        <v>919</v>
      </c>
      <c r="D66" s="319"/>
      <c r="E66" s="320"/>
      <c r="F66" s="321"/>
      <c r="G66" s="302"/>
    </row>
    <row r="67" spans="1:256" s="5" customFormat="1" ht="66" customHeight="1" x14ac:dyDescent="0.25">
      <c r="A67" s="312"/>
      <c r="B67" s="313"/>
      <c r="C67" s="322" t="s">
        <v>920</v>
      </c>
      <c r="D67" s="319"/>
      <c r="E67" s="320"/>
      <c r="F67" s="321"/>
      <c r="G67" s="302"/>
    </row>
    <row r="68" spans="1:256" s="5" customFormat="1" ht="66" customHeight="1" x14ac:dyDescent="0.25">
      <c r="A68" s="312"/>
      <c r="B68" s="313"/>
      <c r="C68" s="323" t="s">
        <v>930</v>
      </c>
      <c r="D68" s="319">
        <v>22</v>
      </c>
      <c r="E68" s="324">
        <f>D68/698</f>
        <v>3.151862464183381E-2</v>
      </c>
      <c r="F68" s="321">
        <v>44944</v>
      </c>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c r="DY68" s="321"/>
      <c r="DZ68" s="321"/>
      <c r="EA68" s="321"/>
      <c r="EB68" s="321"/>
      <c r="EC68" s="321"/>
      <c r="ED68" s="321"/>
      <c r="EE68" s="321"/>
      <c r="EF68" s="321"/>
      <c r="EG68" s="321"/>
      <c r="EH68" s="321"/>
      <c r="EI68" s="321"/>
      <c r="EJ68" s="321"/>
      <c r="EK68" s="321"/>
      <c r="EL68" s="321"/>
      <c r="EM68" s="321"/>
      <c r="EN68" s="321"/>
      <c r="EO68" s="321"/>
      <c r="EP68" s="321"/>
      <c r="EQ68" s="321"/>
      <c r="ER68" s="321"/>
      <c r="ES68" s="321"/>
      <c r="ET68" s="321"/>
      <c r="EU68" s="321"/>
      <c r="EV68" s="321"/>
      <c r="EW68" s="321"/>
      <c r="EX68" s="321"/>
      <c r="EY68" s="321"/>
      <c r="EZ68" s="321"/>
      <c r="FA68" s="321"/>
      <c r="FB68" s="321"/>
      <c r="FC68" s="321"/>
      <c r="FD68" s="321"/>
      <c r="FE68" s="321"/>
      <c r="FF68" s="321"/>
      <c r="FG68" s="321"/>
      <c r="FH68" s="321"/>
      <c r="FI68" s="321"/>
      <c r="FJ68" s="321"/>
      <c r="FK68" s="321"/>
      <c r="FL68" s="321"/>
      <c r="FM68" s="321"/>
      <c r="FN68" s="321"/>
      <c r="FO68" s="321"/>
      <c r="FP68" s="321"/>
      <c r="FQ68" s="321"/>
      <c r="FR68" s="321"/>
      <c r="FS68" s="321"/>
      <c r="FT68" s="321"/>
      <c r="FU68" s="321"/>
      <c r="FV68" s="321"/>
      <c r="FW68" s="321"/>
      <c r="FX68" s="321"/>
      <c r="FY68" s="321"/>
      <c r="FZ68" s="321"/>
      <c r="GA68" s="321"/>
      <c r="GB68" s="321"/>
      <c r="GC68" s="321"/>
      <c r="GD68" s="321"/>
      <c r="GE68" s="321"/>
      <c r="GF68" s="321"/>
      <c r="GG68" s="321"/>
      <c r="GH68" s="321"/>
      <c r="GI68" s="321"/>
      <c r="GJ68" s="321"/>
      <c r="GK68" s="321"/>
      <c r="GL68" s="321"/>
      <c r="GM68" s="321"/>
      <c r="GN68" s="321"/>
      <c r="GO68" s="321"/>
      <c r="GP68" s="321"/>
      <c r="GQ68" s="321"/>
      <c r="GR68" s="321"/>
      <c r="GS68" s="321"/>
      <c r="GT68" s="321"/>
      <c r="GU68" s="321"/>
      <c r="GV68" s="321"/>
      <c r="GW68" s="321"/>
      <c r="GX68" s="321"/>
      <c r="GY68" s="321"/>
      <c r="GZ68" s="321"/>
      <c r="HA68" s="321"/>
      <c r="HB68" s="321"/>
      <c r="HC68" s="321"/>
      <c r="HD68" s="321"/>
      <c r="HE68" s="321"/>
      <c r="HF68" s="321"/>
      <c r="HG68" s="321"/>
      <c r="HH68" s="321"/>
      <c r="HI68" s="321"/>
      <c r="HJ68" s="321"/>
      <c r="HK68" s="321"/>
      <c r="HL68" s="321"/>
      <c r="HM68" s="321"/>
      <c r="HN68" s="321"/>
      <c r="HO68" s="321"/>
      <c r="HP68" s="321"/>
      <c r="HQ68" s="321"/>
      <c r="HR68" s="321"/>
      <c r="HS68" s="321"/>
      <c r="HT68" s="321"/>
      <c r="HU68" s="321"/>
      <c r="HV68" s="321"/>
      <c r="HW68" s="321"/>
      <c r="HX68" s="321"/>
      <c r="HY68" s="321"/>
      <c r="HZ68" s="321"/>
      <c r="IA68" s="321"/>
      <c r="IB68" s="321"/>
      <c r="IC68" s="321"/>
      <c r="ID68" s="321"/>
      <c r="IE68" s="321"/>
      <c r="IF68" s="321"/>
      <c r="IG68" s="321"/>
      <c r="IH68" s="321"/>
      <c r="II68" s="321"/>
      <c r="IJ68" s="321"/>
      <c r="IK68" s="321"/>
      <c r="IL68" s="321"/>
      <c r="IM68" s="321"/>
      <c r="IN68" s="321"/>
      <c r="IO68" s="321"/>
      <c r="IP68" s="321"/>
      <c r="IQ68" s="321"/>
      <c r="IR68" s="321"/>
      <c r="IS68" s="321"/>
      <c r="IT68" s="321"/>
      <c r="IU68" s="321"/>
      <c r="IV68" s="321"/>
    </row>
    <row r="69" spans="1:256" x14ac:dyDescent="0.25">
      <c r="A69" s="2"/>
      <c r="B69" s="10"/>
      <c r="C69" s="10"/>
      <c r="D69" s="10"/>
      <c r="E69" s="10"/>
    </row>
    <row r="70" spans="1:256" ht="27.75" customHeight="1" x14ac:dyDescent="0.25">
      <c r="B70" s="570" t="s">
        <v>824</v>
      </c>
      <c r="C70" s="404"/>
      <c r="D70" s="404"/>
      <c r="E70" s="404"/>
      <c r="F70" s="404"/>
    </row>
    <row r="71" spans="1:256" ht="15.6" x14ac:dyDescent="0.25">
      <c r="B71" s="159"/>
      <c r="C71" s="6"/>
      <c r="D71" s="6"/>
      <c r="E71" s="6"/>
      <c r="F71" s="6"/>
    </row>
    <row r="72" spans="1:256" ht="26.25" customHeight="1" x14ac:dyDescent="0.25">
      <c r="A72" s="2" t="s">
        <v>330</v>
      </c>
      <c r="B72" s="403" t="s">
        <v>119</v>
      </c>
      <c r="C72" s="403"/>
      <c r="D72" s="403"/>
      <c r="E72" s="403"/>
      <c r="F72" s="403"/>
    </row>
    <row r="73" spans="1:256" x14ac:dyDescent="0.25">
      <c r="A73" s="2" t="s">
        <v>330</v>
      </c>
      <c r="B73" s="504" t="s">
        <v>399</v>
      </c>
      <c r="C73" s="504"/>
      <c r="D73" s="504"/>
      <c r="E73" s="390" t="s">
        <v>964</v>
      </c>
    </row>
    <row r="74" spans="1:256" x14ac:dyDescent="0.25">
      <c r="A74" s="2" t="s">
        <v>330</v>
      </c>
      <c r="B74" s="504" t="s">
        <v>400</v>
      </c>
      <c r="C74" s="504"/>
      <c r="D74" s="504"/>
      <c r="E74" s="390" t="s">
        <v>964</v>
      </c>
    </row>
    <row r="75" spans="1:256" x14ac:dyDescent="0.25">
      <c r="A75" s="2" t="s">
        <v>330</v>
      </c>
      <c r="B75" s="504" t="s">
        <v>401</v>
      </c>
      <c r="C75" s="504"/>
      <c r="D75" s="504"/>
      <c r="E75" s="88"/>
    </row>
    <row r="76" spans="1:256" x14ac:dyDescent="0.25"/>
    <row r="77" spans="1:256" ht="40.5" customHeight="1" x14ac:dyDescent="0.25">
      <c r="A77" s="2" t="s">
        <v>330</v>
      </c>
      <c r="B77" s="406" t="s">
        <v>402</v>
      </c>
      <c r="C77" s="406"/>
      <c r="D77" s="406"/>
      <c r="E77" s="406"/>
      <c r="F77" s="122">
        <v>178</v>
      </c>
    </row>
    <row r="78" spans="1:256" x14ac:dyDescent="0.25">
      <c r="B78" s="6"/>
      <c r="C78" s="51"/>
      <c r="D78" s="6"/>
      <c r="E78" s="6"/>
      <c r="F78" s="25"/>
    </row>
    <row r="79" spans="1:256" ht="25.5" customHeight="1" x14ac:dyDescent="0.25">
      <c r="A79" s="2" t="s">
        <v>330</v>
      </c>
      <c r="B79" s="406" t="s">
        <v>403</v>
      </c>
      <c r="C79" s="406"/>
      <c r="D79" s="406"/>
      <c r="E79" s="406"/>
      <c r="F79" s="138">
        <v>36763</v>
      </c>
    </row>
    <row r="80" spans="1:256" x14ac:dyDescent="0.25">
      <c r="F80" s="160"/>
    </row>
    <row r="81" spans="1:6" ht="26.25" customHeight="1" x14ac:dyDescent="0.25">
      <c r="A81" s="2" t="s">
        <v>330</v>
      </c>
      <c r="B81" s="406" t="s">
        <v>756</v>
      </c>
      <c r="C81" s="406"/>
      <c r="D81" s="406"/>
      <c r="E81" s="406"/>
      <c r="F81" s="138">
        <f>178*36763.1</f>
        <v>6543831.7999999998</v>
      </c>
    </row>
    <row r="82" spans="1:6" ht="26.25" customHeight="1" x14ac:dyDescent="0.25">
      <c r="A82" s="2"/>
      <c r="B82" s="47"/>
      <c r="C82" s="47"/>
      <c r="D82" s="47"/>
      <c r="E82" s="47"/>
      <c r="F82" s="139"/>
    </row>
    <row r="83" spans="1:6" ht="12.75" customHeight="1" x14ac:dyDescent="0.25">
      <c r="A83" s="2" t="s">
        <v>331</v>
      </c>
      <c r="B83" s="403" t="s">
        <v>825</v>
      </c>
      <c r="C83" s="403"/>
      <c r="D83" s="403"/>
      <c r="E83" s="403"/>
      <c r="F83" s="403"/>
    </row>
    <row r="84" spans="1:6" x14ac:dyDescent="0.25">
      <c r="A84" s="2" t="s">
        <v>331</v>
      </c>
      <c r="B84" s="555" t="s">
        <v>826</v>
      </c>
      <c r="C84" s="437"/>
      <c r="D84" s="438"/>
      <c r="E84" s="392" t="s">
        <v>964</v>
      </c>
    </row>
    <row r="85" spans="1:6" x14ac:dyDescent="0.25">
      <c r="A85" s="2" t="s">
        <v>331</v>
      </c>
      <c r="B85" s="555" t="s">
        <v>176</v>
      </c>
      <c r="C85" s="437"/>
      <c r="D85" s="438"/>
      <c r="E85" s="392"/>
    </row>
    <row r="86" spans="1:6" x14ac:dyDescent="0.25">
      <c r="A86" s="2" t="s">
        <v>331</v>
      </c>
      <c r="B86" s="556" t="s">
        <v>626</v>
      </c>
      <c r="C86" s="557"/>
      <c r="D86" s="420"/>
      <c r="E86" s="392" t="s">
        <v>964</v>
      </c>
    </row>
    <row r="87" spans="1:6" x14ac:dyDescent="0.25">
      <c r="A87" s="2" t="s">
        <v>331</v>
      </c>
      <c r="B87" s="556" t="s">
        <v>627</v>
      </c>
      <c r="C87" s="557"/>
      <c r="D87" s="420"/>
      <c r="E87" s="392" t="s">
        <v>964</v>
      </c>
    </row>
    <row r="88" spans="1:6" x14ac:dyDescent="0.25">
      <c r="A88" s="2" t="s">
        <v>331</v>
      </c>
      <c r="B88" s="546" t="s">
        <v>37</v>
      </c>
      <c r="C88" s="452"/>
      <c r="D88" s="547"/>
      <c r="E88" s="22"/>
    </row>
    <row r="89" spans="1:6" x14ac:dyDescent="0.25">
      <c r="A89" s="2"/>
      <c r="B89" s="520"/>
      <c r="C89" s="548"/>
      <c r="D89" s="548"/>
      <c r="E89" s="63"/>
    </row>
    <row r="90" spans="1:6" x14ac:dyDescent="0.25"/>
    <row r="91" spans="1:6" ht="15.6" x14ac:dyDescent="0.25">
      <c r="B91" s="31" t="s">
        <v>173</v>
      </c>
    </row>
    <row r="92" spans="1:6" ht="12.75" customHeight="1" x14ac:dyDescent="0.25">
      <c r="B92" s="31"/>
    </row>
    <row r="93" spans="1:6" x14ac:dyDescent="0.25">
      <c r="A93" s="2" t="s">
        <v>332</v>
      </c>
      <c r="B93" s="403" t="s">
        <v>757</v>
      </c>
      <c r="C93" s="403"/>
      <c r="D93" s="403"/>
      <c r="E93" s="403"/>
      <c r="F93" s="403"/>
    </row>
    <row r="94" spans="1:6" x14ac:dyDescent="0.25">
      <c r="A94" s="2" t="s">
        <v>332</v>
      </c>
      <c r="B94" s="555" t="s">
        <v>174</v>
      </c>
      <c r="C94" s="437"/>
      <c r="D94" s="438"/>
      <c r="E94" s="392" t="s">
        <v>964</v>
      </c>
    </row>
    <row r="95" spans="1:6" x14ac:dyDescent="0.25">
      <c r="A95" s="2" t="s">
        <v>332</v>
      </c>
      <c r="B95" s="555" t="s">
        <v>175</v>
      </c>
      <c r="C95" s="437"/>
      <c r="D95" s="438"/>
      <c r="E95" s="392" t="s">
        <v>964</v>
      </c>
    </row>
    <row r="96" spans="1:6" x14ac:dyDescent="0.25">
      <c r="A96" s="2" t="s">
        <v>332</v>
      </c>
      <c r="B96" s="555" t="s">
        <v>176</v>
      </c>
      <c r="C96" s="437"/>
      <c r="D96" s="438"/>
      <c r="E96" s="392" t="s">
        <v>964</v>
      </c>
    </row>
    <row r="97" spans="1:6" x14ac:dyDescent="0.25">
      <c r="A97" s="2" t="s">
        <v>332</v>
      </c>
      <c r="B97" s="555" t="s">
        <v>177</v>
      </c>
      <c r="C97" s="437"/>
      <c r="D97" s="438"/>
      <c r="E97" s="22"/>
    </row>
    <row r="98" spans="1:6" x14ac:dyDescent="0.25">
      <c r="A98" s="2" t="s">
        <v>332</v>
      </c>
      <c r="B98" s="556" t="s">
        <v>628</v>
      </c>
      <c r="C98" s="557"/>
      <c r="D98" s="420"/>
      <c r="E98" s="392" t="s">
        <v>964</v>
      </c>
    </row>
    <row r="99" spans="1:6" x14ac:dyDescent="0.25">
      <c r="A99" s="2" t="s">
        <v>332</v>
      </c>
      <c r="B99" s="555" t="s">
        <v>178</v>
      </c>
      <c r="C99" s="437"/>
      <c r="D99" s="438"/>
      <c r="E99" s="392" t="s">
        <v>964</v>
      </c>
    </row>
    <row r="100" spans="1:6" x14ac:dyDescent="0.25">
      <c r="A100" s="2" t="s">
        <v>332</v>
      </c>
      <c r="B100" s="546" t="s">
        <v>37</v>
      </c>
      <c r="C100" s="452"/>
      <c r="D100" s="547"/>
      <c r="E100" s="22"/>
    </row>
    <row r="101" spans="1:6" x14ac:dyDescent="0.25">
      <c r="A101" s="2"/>
      <c r="B101" s="520"/>
      <c r="C101" s="548"/>
      <c r="D101" s="548"/>
      <c r="E101" s="63"/>
    </row>
    <row r="102" spans="1:6" x14ac:dyDescent="0.25"/>
    <row r="103" spans="1:6" x14ac:dyDescent="0.25">
      <c r="A103" s="2" t="s">
        <v>333</v>
      </c>
      <c r="B103" s="527" t="s">
        <v>179</v>
      </c>
      <c r="C103" s="527"/>
      <c r="D103" s="527"/>
      <c r="E103" s="527"/>
      <c r="F103" s="527"/>
    </row>
    <row r="104" spans="1:6" x14ac:dyDescent="0.25">
      <c r="A104" s="2" t="s">
        <v>333</v>
      </c>
      <c r="B104" s="504" t="s">
        <v>180</v>
      </c>
      <c r="C104" s="504"/>
      <c r="D104" s="504"/>
      <c r="E104" s="118">
        <v>43132</v>
      </c>
      <c r="F104" s="161"/>
    </row>
    <row r="105" spans="1:6" x14ac:dyDescent="0.25">
      <c r="A105" s="2" t="s">
        <v>333</v>
      </c>
      <c r="B105" s="504" t="s">
        <v>181</v>
      </c>
      <c r="C105" s="504"/>
      <c r="D105" s="504"/>
      <c r="E105" s="118">
        <v>43132</v>
      </c>
      <c r="F105" s="44"/>
    </row>
    <row r="106" spans="1:6" ht="27" customHeight="1" x14ac:dyDescent="0.25">
      <c r="A106" s="2" t="s">
        <v>333</v>
      </c>
      <c r="B106" s="406" t="s">
        <v>182</v>
      </c>
      <c r="C106" s="406"/>
      <c r="D106" s="406"/>
      <c r="E106" s="88"/>
      <c r="F106" s="44"/>
    </row>
    <row r="107" spans="1:6" x14ac:dyDescent="0.25"/>
    <row r="108" spans="1:6" x14ac:dyDescent="0.25">
      <c r="A108" s="2" t="s">
        <v>334</v>
      </c>
      <c r="B108" s="403" t="s">
        <v>828</v>
      </c>
      <c r="C108" s="403"/>
      <c r="D108" s="403"/>
      <c r="E108" s="403"/>
      <c r="F108" s="403"/>
    </row>
    <row r="109" spans="1:6" x14ac:dyDescent="0.25">
      <c r="A109" s="2" t="s">
        <v>334</v>
      </c>
      <c r="B109" s="40" t="s">
        <v>488</v>
      </c>
      <c r="C109" s="504" t="s">
        <v>827</v>
      </c>
      <c r="D109" s="504"/>
      <c r="E109" s="163">
        <v>43191</v>
      </c>
      <c r="F109" s="162"/>
    </row>
    <row r="110" spans="1:6" x14ac:dyDescent="0.25">
      <c r="A110" s="2" t="s">
        <v>334</v>
      </c>
      <c r="B110" s="470"/>
      <c r="C110" s="470"/>
      <c r="D110" s="164" t="s">
        <v>460</v>
      </c>
      <c r="E110" s="29" t="s">
        <v>461</v>
      </c>
      <c r="F110" s="162"/>
    </row>
    <row r="111" spans="1:6" x14ac:dyDescent="0.25">
      <c r="A111" s="2" t="s">
        <v>334</v>
      </c>
      <c r="B111" s="165" t="s">
        <v>491</v>
      </c>
      <c r="C111" s="78" t="s">
        <v>829</v>
      </c>
      <c r="D111" s="88"/>
      <c r="E111" s="390" t="s">
        <v>964</v>
      </c>
      <c r="F111" s="162"/>
    </row>
    <row r="112" spans="1:6" x14ac:dyDescent="0.25">
      <c r="A112" s="2" t="s">
        <v>334</v>
      </c>
      <c r="B112" s="166"/>
      <c r="C112" s="78" t="s">
        <v>830</v>
      </c>
      <c r="D112" s="167"/>
    </row>
    <row r="113" spans="1:5" x14ac:dyDescent="0.25"/>
    <row r="114" spans="1:5" x14ac:dyDescent="0.25">
      <c r="A114" s="2" t="s">
        <v>335</v>
      </c>
      <c r="B114" s="527" t="s">
        <v>831</v>
      </c>
      <c r="C114" s="527"/>
    </row>
    <row r="115" spans="1:5" x14ac:dyDescent="0.25">
      <c r="A115" s="2" t="s">
        <v>335</v>
      </c>
      <c r="B115" s="504" t="s">
        <v>832</v>
      </c>
      <c r="C115" s="504"/>
      <c r="D115" s="118">
        <v>43221</v>
      </c>
    </row>
    <row r="116" spans="1:5" x14ac:dyDescent="0.25">
      <c r="A116" s="2" t="s">
        <v>335</v>
      </c>
      <c r="B116" s="553" t="s">
        <v>1010</v>
      </c>
      <c r="C116" s="504"/>
      <c r="D116" s="168"/>
    </row>
    <row r="117" spans="1:5" x14ac:dyDescent="0.25"/>
    <row r="118" spans="1:5" ht="15.6" x14ac:dyDescent="0.25">
      <c r="B118" s="31" t="s">
        <v>71</v>
      </c>
    </row>
    <row r="119" spans="1:5" ht="12.75" customHeight="1" x14ac:dyDescent="0.25">
      <c r="A119" s="190"/>
      <c r="B119" s="202" t="s">
        <v>758</v>
      </c>
      <c r="C119" s="191"/>
      <c r="D119" s="191"/>
      <c r="E119" s="191"/>
    </row>
    <row r="120" spans="1:5" x14ac:dyDescent="0.25">
      <c r="A120" s="2" t="s">
        <v>336</v>
      </c>
      <c r="B120" s="554" t="s">
        <v>72</v>
      </c>
      <c r="C120" s="554"/>
    </row>
    <row r="121" spans="1:5" x14ac:dyDescent="0.25">
      <c r="A121" s="2" t="s">
        <v>336</v>
      </c>
      <c r="B121" s="521" t="s">
        <v>73</v>
      </c>
      <c r="C121" s="521"/>
      <c r="D121" s="521"/>
    </row>
    <row r="122" spans="1:5" x14ac:dyDescent="0.25">
      <c r="A122" s="2" t="s">
        <v>336</v>
      </c>
      <c r="B122" s="504" t="s">
        <v>74</v>
      </c>
      <c r="C122" s="504"/>
      <c r="D122" s="465"/>
      <c r="E122" s="390" t="s">
        <v>964</v>
      </c>
    </row>
    <row r="123" spans="1:5" x14ac:dyDescent="0.25">
      <c r="A123" s="2" t="s">
        <v>336</v>
      </c>
      <c r="B123" s="504" t="s">
        <v>75</v>
      </c>
      <c r="C123" s="504"/>
      <c r="D123" s="504"/>
      <c r="E123" s="390" t="s">
        <v>964</v>
      </c>
    </row>
    <row r="124" spans="1:5" x14ac:dyDescent="0.25">
      <c r="A124" s="2" t="s">
        <v>336</v>
      </c>
      <c r="B124" s="504" t="s">
        <v>76</v>
      </c>
      <c r="C124" s="504"/>
      <c r="D124" s="504"/>
      <c r="E124" s="390" t="s">
        <v>964</v>
      </c>
    </row>
    <row r="125" spans="1:5" x14ac:dyDescent="0.25"/>
    <row r="126" spans="1:5" x14ac:dyDescent="0.25">
      <c r="A126" s="2" t="s">
        <v>336</v>
      </c>
      <c r="B126" s="504" t="s">
        <v>77</v>
      </c>
      <c r="C126" s="504"/>
      <c r="D126" s="504"/>
      <c r="E126" s="390"/>
    </row>
    <row r="127" spans="1:5" x14ac:dyDescent="0.25">
      <c r="A127" s="2" t="s">
        <v>336</v>
      </c>
      <c r="B127" s="504" t="s">
        <v>703</v>
      </c>
      <c r="C127" s="504"/>
      <c r="D127" s="504"/>
      <c r="E127" s="390"/>
    </row>
    <row r="128" spans="1:5" x14ac:dyDescent="0.25">
      <c r="A128" s="2" t="s">
        <v>336</v>
      </c>
      <c r="B128" s="504" t="s">
        <v>704</v>
      </c>
      <c r="C128" s="504"/>
      <c r="D128" s="504"/>
      <c r="E128" s="390"/>
    </row>
    <row r="129" spans="1:5" x14ac:dyDescent="0.25">
      <c r="A129" s="2" t="s">
        <v>336</v>
      </c>
      <c r="B129" s="504" t="s">
        <v>705</v>
      </c>
      <c r="C129" s="504"/>
      <c r="D129" s="504"/>
      <c r="E129" s="390" t="s">
        <v>964</v>
      </c>
    </row>
    <row r="130" spans="1:5" x14ac:dyDescent="0.25">
      <c r="A130" s="2" t="s">
        <v>336</v>
      </c>
      <c r="B130" s="546" t="s">
        <v>37</v>
      </c>
      <c r="C130" s="452"/>
      <c r="D130" s="547"/>
      <c r="E130" s="8"/>
    </row>
    <row r="131" spans="1:5" x14ac:dyDescent="0.25">
      <c r="A131" s="2"/>
      <c r="B131" s="520"/>
      <c r="C131" s="548"/>
      <c r="D131" s="548"/>
      <c r="E131" s="63"/>
    </row>
    <row r="132" spans="1:5" x14ac:dyDescent="0.25"/>
    <row r="133" spans="1:5" x14ac:dyDescent="0.25">
      <c r="A133" s="2" t="s">
        <v>337</v>
      </c>
      <c r="B133" s="527" t="s">
        <v>706</v>
      </c>
      <c r="C133" s="527"/>
    </row>
    <row r="134" spans="1:5" x14ac:dyDescent="0.25">
      <c r="A134" s="2" t="s">
        <v>337</v>
      </c>
      <c r="B134" s="527" t="s">
        <v>833</v>
      </c>
      <c r="C134" s="433"/>
    </row>
    <row r="135" spans="1:5" x14ac:dyDescent="0.25">
      <c r="A135" s="2" t="s">
        <v>337</v>
      </c>
      <c r="B135" s="504" t="s">
        <v>707</v>
      </c>
      <c r="C135" s="504"/>
      <c r="D135" s="504"/>
      <c r="E135" s="390" t="s">
        <v>964</v>
      </c>
    </row>
    <row r="136" spans="1:5" x14ac:dyDescent="0.25">
      <c r="A136" s="2" t="s">
        <v>337</v>
      </c>
      <c r="B136" s="504" t="s">
        <v>708</v>
      </c>
      <c r="C136" s="504"/>
      <c r="D136" s="504"/>
      <c r="E136" s="390" t="s">
        <v>964</v>
      </c>
    </row>
    <row r="137" spans="1:5" x14ac:dyDescent="0.25">
      <c r="A137" s="2" t="s">
        <v>337</v>
      </c>
      <c r="B137" s="504" t="s">
        <v>709</v>
      </c>
      <c r="C137" s="504"/>
      <c r="D137" s="504"/>
      <c r="E137" s="390" t="s">
        <v>964</v>
      </c>
    </row>
    <row r="138" spans="1:5" x14ac:dyDescent="0.25">
      <c r="A138" s="2" t="s">
        <v>337</v>
      </c>
      <c r="B138" s="504" t="s">
        <v>710</v>
      </c>
      <c r="C138" s="504"/>
      <c r="D138" s="504"/>
      <c r="E138" s="390" t="s">
        <v>964</v>
      </c>
    </row>
    <row r="139" spans="1:5" x14ac:dyDescent="0.25">
      <c r="A139" s="2" t="s">
        <v>337</v>
      </c>
      <c r="B139" s="504" t="s">
        <v>404</v>
      </c>
      <c r="C139" s="504"/>
      <c r="D139" s="504"/>
      <c r="E139" s="390" t="s">
        <v>964</v>
      </c>
    </row>
    <row r="140" spans="1:5" x14ac:dyDescent="0.25">
      <c r="A140" s="2" t="s">
        <v>337</v>
      </c>
      <c r="B140" s="504" t="s">
        <v>711</v>
      </c>
      <c r="C140" s="504"/>
      <c r="D140" s="504"/>
      <c r="E140" s="88"/>
    </row>
    <row r="141" spans="1:5" x14ac:dyDescent="0.25">
      <c r="A141" s="2" t="s">
        <v>337</v>
      </c>
      <c r="B141" s="504" t="s">
        <v>712</v>
      </c>
      <c r="C141" s="504"/>
      <c r="D141" s="504"/>
      <c r="E141" s="88"/>
    </row>
    <row r="142" spans="1:5" x14ac:dyDescent="0.25">
      <c r="A142" s="2" t="s">
        <v>337</v>
      </c>
      <c r="B142" s="546" t="s">
        <v>37</v>
      </c>
      <c r="C142" s="452"/>
      <c r="D142" s="547"/>
      <c r="E142" s="133"/>
    </row>
    <row r="143" spans="1:5" x14ac:dyDescent="0.25">
      <c r="A143" s="2"/>
      <c r="B143" s="520"/>
      <c r="C143" s="548"/>
      <c r="D143" s="548"/>
      <c r="E143" s="63"/>
    </row>
    <row r="144" spans="1:5" x14ac:dyDescent="0.25"/>
    <row r="145" spans="1:6" x14ac:dyDescent="0.25">
      <c r="A145" s="2" t="s">
        <v>338</v>
      </c>
      <c r="B145" s="527" t="s">
        <v>134</v>
      </c>
      <c r="C145" s="433"/>
      <c r="D145" s="433"/>
      <c r="E145" s="433"/>
      <c r="F145" s="433"/>
    </row>
    <row r="146" spans="1:6" x14ac:dyDescent="0.25">
      <c r="A146" s="2" t="s">
        <v>338</v>
      </c>
      <c r="B146" s="588"/>
      <c r="C146" s="588"/>
      <c r="D146" s="170" t="s">
        <v>713</v>
      </c>
      <c r="E146" s="170" t="s">
        <v>714</v>
      </c>
    </row>
    <row r="147" spans="1:6" x14ac:dyDescent="0.25">
      <c r="A147" s="2" t="s">
        <v>338</v>
      </c>
      <c r="B147" s="587" t="s">
        <v>715</v>
      </c>
      <c r="C147" s="587"/>
      <c r="D147" s="392" t="s">
        <v>964</v>
      </c>
      <c r="E147" s="133"/>
    </row>
    <row r="148" spans="1:6" x14ac:dyDescent="0.25">
      <c r="A148" s="2" t="s">
        <v>338</v>
      </c>
      <c r="B148" s="587" t="s">
        <v>716</v>
      </c>
      <c r="C148" s="587"/>
      <c r="D148" s="22"/>
      <c r="E148" s="22"/>
    </row>
    <row r="149" spans="1:6" x14ac:dyDescent="0.25">
      <c r="A149" s="2" t="s">
        <v>338</v>
      </c>
      <c r="B149" s="587" t="s">
        <v>717</v>
      </c>
      <c r="C149" s="587"/>
      <c r="D149" s="22"/>
      <c r="E149" s="22"/>
    </row>
    <row r="150" spans="1:6" x14ac:dyDescent="0.25">
      <c r="A150" s="2" t="s">
        <v>338</v>
      </c>
      <c r="B150" s="587" t="s">
        <v>718</v>
      </c>
      <c r="C150" s="587"/>
      <c r="D150" s="22"/>
      <c r="E150" s="22"/>
    </row>
    <row r="151" spans="1:6" x14ac:dyDescent="0.25">
      <c r="A151" s="2" t="s">
        <v>338</v>
      </c>
      <c r="B151" s="587" t="s">
        <v>719</v>
      </c>
      <c r="C151" s="587"/>
      <c r="D151" s="22"/>
      <c r="E151" s="22"/>
    </row>
    <row r="152" spans="1:6" x14ac:dyDescent="0.25">
      <c r="A152" s="2" t="s">
        <v>338</v>
      </c>
      <c r="B152" s="587" t="s">
        <v>720</v>
      </c>
      <c r="C152" s="587"/>
      <c r="D152" s="22"/>
      <c r="E152" s="154"/>
    </row>
    <row r="153" spans="1:6" x14ac:dyDescent="0.25">
      <c r="A153" s="2" t="s">
        <v>338</v>
      </c>
      <c r="B153" s="587" t="s">
        <v>721</v>
      </c>
      <c r="C153" s="587"/>
      <c r="D153" s="22"/>
      <c r="E153" s="22"/>
    </row>
    <row r="154" spans="1:6" x14ac:dyDescent="0.25">
      <c r="A154" s="2" t="s">
        <v>338</v>
      </c>
      <c r="B154" s="587" t="s">
        <v>872</v>
      </c>
      <c r="C154" s="587"/>
      <c r="D154" s="22"/>
      <c r="E154" s="22"/>
    </row>
    <row r="155" spans="1:6" x14ac:dyDescent="0.25">
      <c r="A155" s="2" t="s">
        <v>338</v>
      </c>
      <c r="B155" s="587" t="s">
        <v>722</v>
      </c>
      <c r="C155" s="587"/>
      <c r="D155" s="392" t="s">
        <v>964</v>
      </c>
      <c r="E155" s="22"/>
    </row>
    <row r="156" spans="1:6" x14ac:dyDescent="0.25">
      <c r="A156" s="2" t="s">
        <v>338</v>
      </c>
      <c r="B156" s="587" t="s">
        <v>723</v>
      </c>
      <c r="C156" s="587"/>
      <c r="D156" s="22"/>
      <c r="E156" s="22"/>
    </row>
    <row r="157" spans="1:6" x14ac:dyDescent="0.25">
      <c r="A157" s="2" t="s">
        <v>338</v>
      </c>
      <c r="B157" s="587" t="s">
        <v>724</v>
      </c>
      <c r="C157" s="587"/>
      <c r="D157" s="22"/>
      <c r="E157" s="22"/>
    </row>
    <row r="158" spans="1:6" x14ac:dyDescent="0.25"/>
    <row r="159" spans="1:6" ht="55.5" customHeight="1" x14ac:dyDescent="0.25">
      <c r="A159" s="213" t="s">
        <v>556</v>
      </c>
      <c r="B159" s="559" t="s">
        <v>557</v>
      </c>
      <c r="C159" s="559"/>
      <c r="D159" s="559"/>
      <c r="E159" s="559"/>
    </row>
    <row r="160" spans="1:6" x14ac:dyDescent="0.25">
      <c r="B160" s="584"/>
      <c r="C160" s="517"/>
      <c r="D160" s="517"/>
      <c r="E160" s="517"/>
    </row>
    <row r="161" spans="2:5" x14ac:dyDescent="0.25">
      <c r="B161" s="517"/>
      <c r="C161" s="517"/>
      <c r="D161" s="517"/>
      <c r="E161" s="517"/>
    </row>
    <row r="162" spans="2:5" x14ac:dyDescent="0.25">
      <c r="B162" s="517"/>
      <c r="C162" s="517"/>
      <c r="D162" s="517"/>
      <c r="E162" s="517"/>
    </row>
    <row r="163" spans="2:5" x14ac:dyDescent="0.25">
      <c r="B163" s="517"/>
      <c r="C163" s="517"/>
      <c r="D163" s="517"/>
      <c r="E163" s="517"/>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topLeftCell="A42" zoomScaleNormal="100" workbookViewId="0">
      <selection activeCell="K51" sqref="K51"/>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28" t="s">
        <v>135</v>
      </c>
      <c r="B1" s="428"/>
      <c r="C1" s="428"/>
      <c r="D1" s="428"/>
      <c r="E1" s="428"/>
      <c r="F1" s="428"/>
      <c r="G1" s="428"/>
      <c r="H1" s="428"/>
      <c r="I1" s="428"/>
      <c r="J1" s="428"/>
      <c r="K1" s="428"/>
    </row>
    <row r="2" spans="1:17" x14ac:dyDescent="0.25"/>
    <row r="3" spans="1:17" ht="38.25" customHeight="1" x14ac:dyDescent="0.25">
      <c r="A3" s="3" t="s">
        <v>164</v>
      </c>
      <c r="B3" s="591" t="s">
        <v>936</v>
      </c>
      <c r="C3" s="592"/>
      <c r="D3" s="592"/>
      <c r="E3" s="592"/>
      <c r="F3" s="592"/>
      <c r="G3" s="592"/>
      <c r="H3" s="592"/>
      <c r="I3" s="592"/>
      <c r="J3" s="592"/>
      <c r="K3" s="592"/>
    </row>
    <row r="4" spans="1:17" ht="66" customHeight="1" x14ac:dyDescent="0.25">
      <c r="B4" s="598" t="s">
        <v>739</v>
      </c>
      <c r="C4" s="598"/>
      <c r="D4" s="598"/>
      <c r="E4" s="598"/>
      <c r="F4" s="598"/>
      <c r="G4" s="598"/>
      <c r="H4" s="598"/>
      <c r="I4" s="598"/>
      <c r="J4" s="598"/>
      <c r="K4" s="598"/>
    </row>
    <row r="5" spans="1:17" s="222" customFormat="1" x14ac:dyDescent="0.25">
      <c r="B5" s="223"/>
      <c r="C5" s="224"/>
      <c r="D5" s="221"/>
      <c r="E5" s="221"/>
      <c r="F5" s="221"/>
      <c r="G5" s="221"/>
      <c r="H5" s="221"/>
      <c r="I5" s="225"/>
      <c r="J5" s="223" t="s">
        <v>793</v>
      </c>
      <c r="K5" s="223" t="s">
        <v>794</v>
      </c>
    </row>
    <row r="6" spans="1:17" s="219" customFormat="1" ht="55.5" customHeight="1" x14ac:dyDescent="0.25">
      <c r="B6" s="220"/>
      <c r="C6" s="598" t="s">
        <v>786</v>
      </c>
      <c r="D6" s="598"/>
      <c r="E6" s="598"/>
      <c r="F6" s="598"/>
      <c r="G6" s="598"/>
      <c r="H6" s="598"/>
      <c r="I6" s="598"/>
      <c r="J6" s="226" t="s">
        <v>795</v>
      </c>
      <c r="K6" s="226" t="s">
        <v>796</v>
      </c>
    </row>
    <row r="7" spans="1:17" s="219" customFormat="1" ht="46.5" customHeight="1" x14ac:dyDescent="0.25">
      <c r="B7" s="220"/>
      <c r="C7" s="598" t="s">
        <v>787</v>
      </c>
      <c r="D7" s="598"/>
      <c r="E7" s="598"/>
      <c r="F7" s="598"/>
      <c r="G7" s="598"/>
      <c r="H7" s="598"/>
      <c r="I7" s="598"/>
      <c r="J7" s="226" t="s">
        <v>795</v>
      </c>
      <c r="K7" s="226" t="s">
        <v>426</v>
      </c>
    </row>
    <row r="8" spans="1:17" s="219" customFormat="1" ht="24.75" customHeight="1" x14ac:dyDescent="0.25">
      <c r="B8" s="220"/>
      <c r="C8" s="598" t="s">
        <v>788</v>
      </c>
      <c r="D8" s="598"/>
      <c r="E8" s="598"/>
      <c r="F8" s="598"/>
      <c r="G8" s="598"/>
      <c r="H8" s="598"/>
      <c r="I8" s="598"/>
      <c r="J8" s="226" t="s">
        <v>795</v>
      </c>
      <c r="K8" s="226" t="s">
        <v>797</v>
      </c>
    </row>
    <row r="9" spans="1:17" s="219" customFormat="1" ht="25.5" customHeight="1" x14ac:dyDescent="0.25">
      <c r="B9" s="220"/>
      <c r="C9" s="598" t="s">
        <v>789</v>
      </c>
      <c r="D9" s="598"/>
      <c r="E9" s="598"/>
      <c r="F9" s="598"/>
      <c r="G9" s="598"/>
      <c r="H9" s="598"/>
      <c r="I9" s="598"/>
      <c r="J9" s="226" t="s">
        <v>795</v>
      </c>
      <c r="K9" s="226" t="s">
        <v>795</v>
      </c>
    </row>
    <row r="10" spans="1:17" s="219" customFormat="1" x14ac:dyDescent="0.25">
      <c r="B10" s="220"/>
      <c r="C10" s="598" t="s">
        <v>790</v>
      </c>
      <c r="D10" s="598"/>
      <c r="E10" s="598"/>
      <c r="F10" s="598"/>
      <c r="G10" s="598"/>
      <c r="H10" s="598"/>
      <c r="I10" s="598"/>
      <c r="J10" s="226" t="s">
        <v>797</v>
      </c>
      <c r="K10" s="226" t="s">
        <v>795</v>
      </c>
    </row>
    <row r="11" spans="1:17" s="219" customFormat="1" x14ac:dyDescent="0.25">
      <c r="B11" s="220"/>
      <c r="C11" s="598" t="s">
        <v>791</v>
      </c>
      <c r="D11" s="598"/>
      <c r="E11" s="598"/>
      <c r="F11" s="598"/>
      <c r="G11" s="598"/>
      <c r="H11" s="598"/>
      <c r="I11" s="598"/>
      <c r="J11" s="226" t="s">
        <v>795</v>
      </c>
      <c r="K11" s="226" t="s">
        <v>795</v>
      </c>
    </row>
    <row r="12" spans="1:17" s="219" customFormat="1" x14ac:dyDescent="0.25">
      <c r="B12" s="220"/>
      <c r="C12" s="598" t="s">
        <v>792</v>
      </c>
      <c r="D12" s="598"/>
      <c r="E12" s="598"/>
      <c r="F12" s="598"/>
      <c r="G12" s="598"/>
      <c r="H12" s="598"/>
      <c r="I12" s="598"/>
      <c r="J12" s="226" t="s">
        <v>795</v>
      </c>
      <c r="K12" s="226" t="s">
        <v>797</v>
      </c>
    </row>
    <row r="13" spans="1:17" ht="12.75" customHeight="1" x14ac:dyDescent="0.25">
      <c r="B13" s="175"/>
      <c r="C13" s="175"/>
      <c r="D13" s="175"/>
      <c r="E13" s="175"/>
      <c r="F13" s="175"/>
      <c r="G13" s="175"/>
      <c r="H13" s="175"/>
      <c r="I13" s="175"/>
      <c r="J13" s="175"/>
      <c r="K13" s="175"/>
      <c r="Q13" s="268"/>
    </row>
    <row r="14" spans="1:17" s="227" customFormat="1" ht="25.5" customHeight="1" x14ac:dyDescent="0.25">
      <c r="B14" s="600" t="s">
        <v>798</v>
      </c>
      <c r="C14" s="601"/>
      <c r="D14" s="601"/>
      <c r="E14" s="601"/>
      <c r="F14" s="601"/>
      <c r="G14" s="601"/>
      <c r="H14" s="601"/>
      <c r="I14" s="601"/>
      <c r="J14" s="601"/>
      <c r="K14" s="601"/>
    </row>
    <row r="15" spans="1:17" s="227" customFormat="1" ht="49.5" customHeight="1" x14ac:dyDescent="0.25">
      <c r="B15" s="600" t="s">
        <v>799</v>
      </c>
      <c r="C15" s="601"/>
      <c r="D15" s="601"/>
      <c r="E15" s="601"/>
      <c r="F15" s="601"/>
      <c r="G15" s="601"/>
      <c r="H15" s="601"/>
      <c r="I15" s="601"/>
      <c r="J15" s="601"/>
      <c r="K15" s="601"/>
    </row>
    <row r="16" spans="1:17" ht="25.5" customHeight="1" x14ac:dyDescent="0.25">
      <c r="B16" s="600" t="s">
        <v>751</v>
      </c>
      <c r="C16" s="600"/>
      <c r="D16" s="600"/>
      <c r="E16" s="600"/>
      <c r="F16" s="600"/>
      <c r="G16" s="600"/>
      <c r="H16" s="600"/>
      <c r="I16" s="600"/>
      <c r="J16" s="600"/>
      <c r="K16" s="600"/>
    </row>
    <row r="17" spans="1:11" ht="64.5" customHeight="1" x14ac:dyDescent="0.25">
      <c r="B17" s="600" t="s">
        <v>120</v>
      </c>
      <c r="C17" s="601"/>
      <c r="D17" s="601"/>
      <c r="E17" s="601"/>
      <c r="F17" s="601"/>
      <c r="G17" s="601"/>
      <c r="H17" s="601"/>
      <c r="I17" s="601"/>
      <c r="J17" s="601"/>
      <c r="K17" s="601"/>
    </row>
    <row r="18" spans="1:11" ht="12.75" customHeight="1" x14ac:dyDescent="0.25">
      <c r="B18" s="602" t="s">
        <v>697</v>
      </c>
      <c r="C18" s="597"/>
      <c r="D18" s="597"/>
      <c r="E18" s="597"/>
      <c r="F18" s="597"/>
      <c r="G18" s="597"/>
      <c r="H18" s="597"/>
      <c r="I18" s="597"/>
      <c r="J18" s="597"/>
      <c r="K18" s="597"/>
    </row>
    <row r="19" spans="1:11" ht="12.75" customHeight="1" x14ac:dyDescent="0.25">
      <c r="B19" s="597"/>
      <c r="C19" s="597"/>
      <c r="D19" s="597"/>
      <c r="E19" s="597"/>
      <c r="F19" s="597"/>
      <c r="G19" s="597"/>
      <c r="H19" s="597"/>
      <c r="I19" s="597"/>
      <c r="J19" s="597"/>
      <c r="K19" s="597"/>
    </row>
    <row r="20" spans="1:11" x14ac:dyDescent="0.25">
      <c r="C20" s="156"/>
      <c r="D20" s="156"/>
      <c r="E20" s="156"/>
      <c r="F20" s="156"/>
      <c r="G20" s="156"/>
      <c r="H20" s="156"/>
      <c r="I20" s="156"/>
      <c r="J20" s="156"/>
      <c r="K20" s="156"/>
    </row>
    <row r="21" spans="1:11" x14ac:dyDescent="0.25">
      <c r="A21" s="3" t="s">
        <v>164</v>
      </c>
      <c r="B21" s="578"/>
      <c r="C21" s="579"/>
      <c r="D21" s="579"/>
      <c r="E21" s="579"/>
      <c r="F21" s="579"/>
      <c r="G21" s="579"/>
      <c r="H21" s="580"/>
      <c r="I21" s="170" t="s">
        <v>136</v>
      </c>
      <c r="J21" s="170" t="s">
        <v>137</v>
      </c>
      <c r="K21" s="170" t="s">
        <v>246</v>
      </c>
    </row>
    <row r="22" spans="1:11" x14ac:dyDescent="0.25">
      <c r="A22" s="3" t="s">
        <v>164</v>
      </c>
      <c r="B22" s="171" t="s">
        <v>138</v>
      </c>
      <c r="C22" s="487" t="s">
        <v>139</v>
      </c>
      <c r="D22" s="487"/>
      <c r="E22" s="487"/>
      <c r="F22" s="487"/>
      <c r="G22" s="487"/>
      <c r="H22" s="488"/>
      <c r="I22" s="98"/>
      <c r="J22" s="98"/>
      <c r="K22" s="98"/>
    </row>
    <row r="23" spans="1:11" x14ac:dyDescent="0.25">
      <c r="A23" s="3" t="s">
        <v>164</v>
      </c>
      <c r="B23" s="171" t="s">
        <v>140</v>
      </c>
      <c r="C23" s="487" t="s">
        <v>141</v>
      </c>
      <c r="D23" s="487"/>
      <c r="E23" s="487"/>
      <c r="F23" s="487"/>
      <c r="G23" s="487"/>
      <c r="H23" s="488"/>
      <c r="I23" s="98"/>
      <c r="J23" s="98"/>
      <c r="K23" s="98"/>
    </row>
    <row r="24" spans="1:11" x14ac:dyDescent="0.25">
      <c r="A24" s="3" t="s">
        <v>164</v>
      </c>
      <c r="B24" s="171" t="s">
        <v>142</v>
      </c>
      <c r="C24" s="487" t="s">
        <v>143</v>
      </c>
      <c r="D24" s="487"/>
      <c r="E24" s="487"/>
      <c r="F24" s="487"/>
      <c r="G24" s="487"/>
      <c r="H24" s="488"/>
      <c r="I24" s="98"/>
      <c r="J24" s="98"/>
      <c r="K24" s="98"/>
    </row>
    <row r="25" spans="1:11" x14ac:dyDescent="0.25">
      <c r="A25" s="3" t="s">
        <v>164</v>
      </c>
      <c r="B25" s="171" t="s">
        <v>144</v>
      </c>
      <c r="C25" s="487" t="s">
        <v>145</v>
      </c>
      <c r="D25" s="487"/>
      <c r="E25" s="487"/>
      <c r="F25" s="487"/>
      <c r="G25" s="487"/>
      <c r="H25" s="488"/>
      <c r="I25" s="98"/>
      <c r="J25" s="98"/>
      <c r="K25" s="98"/>
    </row>
    <row r="26" spans="1:11" ht="14.25" customHeight="1" x14ac:dyDescent="0.25">
      <c r="A26" s="3" t="s">
        <v>164</v>
      </c>
      <c r="B26" s="171" t="s">
        <v>146</v>
      </c>
      <c r="C26" s="487" t="s">
        <v>147</v>
      </c>
      <c r="D26" s="487"/>
      <c r="E26" s="487"/>
      <c r="F26" s="487"/>
      <c r="G26" s="487"/>
      <c r="H26" s="488"/>
      <c r="I26" s="98"/>
      <c r="J26" s="98"/>
      <c r="K26" s="98"/>
    </row>
    <row r="27" spans="1:11" ht="25.5" customHeight="1" x14ac:dyDescent="0.25">
      <c r="A27" s="3" t="s">
        <v>164</v>
      </c>
      <c r="B27" s="172" t="s">
        <v>148</v>
      </c>
      <c r="C27" s="571" t="s">
        <v>121</v>
      </c>
      <c r="D27" s="571"/>
      <c r="E27" s="571"/>
      <c r="F27" s="571"/>
      <c r="G27" s="571"/>
      <c r="H27" s="552"/>
      <c r="I27" s="98"/>
      <c r="J27" s="98"/>
      <c r="K27" s="98"/>
    </row>
    <row r="28" spans="1:11" ht="26.25" customHeight="1" x14ac:dyDescent="0.25">
      <c r="A28" s="3" t="s">
        <v>164</v>
      </c>
      <c r="B28" s="172" t="s">
        <v>149</v>
      </c>
      <c r="C28" s="487" t="s">
        <v>150</v>
      </c>
      <c r="D28" s="487"/>
      <c r="E28" s="487"/>
      <c r="F28" s="487"/>
      <c r="G28" s="487"/>
      <c r="H28" s="488"/>
      <c r="I28" s="98"/>
      <c r="J28" s="98"/>
      <c r="K28" s="98"/>
    </row>
    <row r="29" spans="1:11" x14ac:dyDescent="0.25">
      <c r="A29" s="3" t="s">
        <v>164</v>
      </c>
      <c r="B29" s="171" t="s">
        <v>151</v>
      </c>
      <c r="C29" s="487" t="s">
        <v>152</v>
      </c>
      <c r="D29" s="487"/>
      <c r="E29" s="487"/>
      <c r="F29" s="487"/>
      <c r="G29" s="487"/>
      <c r="H29" s="488"/>
      <c r="I29" s="98"/>
      <c r="J29" s="98"/>
      <c r="K29" s="98"/>
    </row>
    <row r="30" spans="1:11" ht="25.5" customHeight="1" x14ac:dyDescent="0.25">
      <c r="A30" s="3" t="s">
        <v>164</v>
      </c>
      <c r="B30" s="171" t="s">
        <v>153</v>
      </c>
      <c r="C30" s="487" t="s">
        <v>364</v>
      </c>
      <c r="D30" s="487"/>
      <c r="E30" s="487"/>
      <c r="F30" s="487"/>
      <c r="G30" s="487"/>
      <c r="H30" s="488"/>
      <c r="I30" s="98"/>
      <c r="J30" s="98"/>
      <c r="K30" s="98"/>
    </row>
    <row r="31" spans="1:11" ht="25.5" customHeight="1" x14ac:dyDescent="0.25">
      <c r="A31" s="3" t="s">
        <v>164</v>
      </c>
      <c r="B31" s="210" t="s">
        <v>183</v>
      </c>
      <c r="C31" s="508" t="s">
        <v>800</v>
      </c>
      <c r="D31" s="508"/>
      <c r="E31" s="508"/>
      <c r="F31" s="508"/>
      <c r="G31" s="508"/>
      <c r="H31" s="508"/>
      <c r="I31" s="98"/>
      <c r="J31" s="98"/>
      <c r="K31" s="98"/>
    </row>
    <row r="32" spans="1:11" x14ac:dyDescent="0.25"/>
    <row r="33" spans="1:11" x14ac:dyDescent="0.25">
      <c r="A33" s="3" t="s">
        <v>165</v>
      </c>
      <c r="B33" s="432" t="s">
        <v>167</v>
      </c>
      <c r="C33" s="433"/>
      <c r="D33" s="433"/>
      <c r="E33" s="433"/>
      <c r="F33" s="433"/>
      <c r="G33" s="433"/>
      <c r="H33" s="433"/>
      <c r="I33" s="433"/>
      <c r="J33" s="433"/>
      <c r="K33" s="433"/>
    </row>
    <row r="34" spans="1:11" ht="64.5" customHeight="1" x14ac:dyDescent="0.25">
      <c r="B34" s="403" t="s">
        <v>937</v>
      </c>
      <c r="C34" s="404"/>
      <c r="D34" s="404"/>
      <c r="E34" s="404"/>
      <c r="F34" s="404"/>
      <c r="G34" s="404"/>
      <c r="H34" s="404"/>
      <c r="I34" s="404"/>
      <c r="J34" s="404"/>
      <c r="K34" s="404"/>
    </row>
    <row r="35" spans="1:11" x14ac:dyDescent="0.25">
      <c r="B35" s="6"/>
      <c r="C35" s="6"/>
      <c r="D35" s="6"/>
      <c r="E35" s="6"/>
      <c r="F35" s="6"/>
      <c r="G35" s="6"/>
      <c r="H35" s="6"/>
      <c r="I35" s="6"/>
      <c r="J35" s="6"/>
      <c r="K35" s="6"/>
    </row>
    <row r="36" spans="1:11" s="202" customFormat="1" x14ac:dyDescent="0.25">
      <c r="A36" s="85" t="s">
        <v>165</v>
      </c>
      <c r="B36" s="593" t="s">
        <v>1012</v>
      </c>
      <c r="C36" s="594"/>
      <c r="D36" s="594"/>
      <c r="E36" s="594"/>
      <c r="F36" s="594"/>
      <c r="G36" s="211"/>
      <c r="H36" s="212" t="s">
        <v>184</v>
      </c>
      <c r="I36" s="228" t="s">
        <v>801</v>
      </c>
      <c r="J36" s="229"/>
      <c r="K36" s="228" t="s">
        <v>802</v>
      </c>
    </row>
    <row r="37" spans="1:11" s="202" customFormat="1" x14ac:dyDescent="0.25">
      <c r="I37" s="230" t="s">
        <v>803</v>
      </c>
      <c r="J37" s="229"/>
      <c r="K37" s="228" t="s">
        <v>185</v>
      </c>
    </row>
    <row r="38" spans="1:11" ht="16.5" customHeight="1" x14ac:dyDescent="0.25">
      <c r="A38" s="3" t="s">
        <v>166</v>
      </c>
      <c r="B38" s="432" t="s">
        <v>154</v>
      </c>
      <c r="C38" s="433"/>
      <c r="D38" s="433"/>
      <c r="E38" s="433"/>
      <c r="F38" s="433"/>
      <c r="G38" s="433"/>
      <c r="H38" s="433"/>
      <c r="I38" s="433"/>
      <c r="J38" s="433"/>
      <c r="K38" s="433"/>
    </row>
    <row r="39" spans="1:11" ht="27" customHeight="1" x14ac:dyDescent="0.25">
      <c r="A39" s="3"/>
      <c r="B39" s="403" t="s">
        <v>938</v>
      </c>
      <c r="C39" s="404"/>
      <c r="D39" s="404"/>
      <c r="E39" s="404"/>
      <c r="F39" s="404"/>
      <c r="G39" s="404"/>
      <c r="H39" s="404"/>
      <c r="I39" s="404"/>
      <c r="J39" s="404"/>
      <c r="K39" s="404"/>
    </row>
    <row r="40" spans="1:11" ht="115.5" customHeight="1" x14ac:dyDescent="0.25">
      <c r="A40" s="3"/>
      <c r="B40" s="599" t="s">
        <v>725</v>
      </c>
      <c r="C40" s="404"/>
      <c r="D40" s="404"/>
      <c r="E40" s="404"/>
      <c r="F40" s="404"/>
      <c r="G40" s="404"/>
      <c r="H40" s="404"/>
      <c r="I40" s="404"/>
      <c r="J40" s="404"/>
      <c r="K40" s="404"/>
    </row>
    <row r="41" spans="1:11" ht="93" customHeight="1" x14ac:dyDescent="0.25">
      <c r="A41" s="3"/>
      <c r="B41" s="599" t="s">
        <v>726</v>
      </c>
      <c r="C41" s="403"/>
      <c r="D41" s="403"/>
      <c r="E41" s="403"/>
      <c r="F41" s="403"/>
      <c r="G41" s="403"/>
      <c r="H41" s="403"/>
      <c r="I41" s="403"/>
      <c r="J41" s="403"/>
      <c r="K41" s="403"/>
    </row>
    <row r="42" spans="1:11" ht="68.25" customHeight="1" x14ac:dyDescent="0.25">
      <c r="A42" s="3"/>
      <c r="B42" s="403" t="s">
        <v>993</v>
      </c>
      <c r="C42" s="404"/>
      <c r="D42" s="404"/>
      <c r="E42" s="404"/>
      <c r="F42" s="404"/>
      <c r="G42" s="404"/>
      <c r="H42" s="404"/>
      <c r="I42" s="404"/>
      <c r="J42" s="404"/>
      <c r="K42" s="404"/>
    </row>
    <row r="43" spans="1:11" x14ac:dyDescent="0.25">
      <c r="A43" s="3"/>
      <c r="B43" s="174"/>
      <c r="C43" s="174"/>
      <c r="D43" s="174"/>
      <c r="E43" s="174"/>
      <c r="F43" s="174"/>
      <c r="G43" s="174"/>
      <c r="H43" s="174"/>
      <c r="I43" s="174"/>
      <c r="J43" s="174"/>
      <c r="K43" s="174"/>
    </row>
    <row r="44" spans="1:11" x14ac:dyDescent="0.25">
      <c r="A44" s="3" t="s">
        <v>166</v>
      </c>
      <c r="B44" s="595" t="s">
        <v>393</v>
      </c>
      <c r="C44" s="463"/>
      <c r="D44" s="463"/>
      <c r="E44" s="463"/>
      <c r="F44" s="463"/>
      <c r="G44" s="463"/>
      <c r="H44" s="463"/>
      <c r="I44" s="463"/>
      <c r="J44" s="463"/>
      <c r="K44" s="463"/>
    </row>
    <row r="45" spans="1:11" x14ac:dyDescent="0.25"/>
    <row r="46" spans="1:11" x14ac:dyDescent="0.25">
      <c r="A46" s="3" t="s">
        <v>166</v>
      </c>
      <c r="B46" s="596" t="s">
        <v>394</v>
      </c>
      <c r="C46" s="596"/>
      <c r="D46" s="596"/>
      <c r="E46" s="596"/>
      <c r="F46" s="596"/>
      <c r="G46" s="596"/>
      <c r="H46" s="596"/>
      <c r="I46" s="596"/>
      <c r="J46" s="596"/>
      <c r="K46" s="596"/>
    </row>
    <row r="47" spans="1:11" x14ac:dyDescent="0.25">
      <c r="A47" s="3" t="s">
        <v>166</v>
      </c>
      <c r="B47" s="590" t="s">
        <v>155</v>
      </c>
      <c r="C47" s="590"/>
      <c r="D47" s="173" t="s">
        <v>156</v>
      </c>
      <c r="E47" s="173" t="s">
        <v>157</v>
      </c>
      <c r="F47" s="173" t="s">
        <v>158</v>
      </c>
      <c r="G47" s="173" t="s">
        <v>159</v>
      </c>
      <c r="H47" s="173" t="s">
        <v>160</v>
      </c>
      <c r="I47" s="173" t="s">
        <v>161</v>
      </c>
      <c r="J47" s="173" t="s">
        <v>162</v>
      </c>
      <c r="K47" s="173" t="s">
        <v>246</v>
      </c>
    </row>
    <row r="48" spans="1:11" x14ac:dyDescent="0.25">
      <c r="A48" s="3" t="s">
        <v>166</v>
      </c>
      <c r="B48" s="590"/>
      <c r="C48" s="590"/>
      <c r="D48" s="22">
        <v>347</v>
      </c>
      <c r="E48" s="22">
        <v>389</v>
      </c>
      <c r="F48" s="22">
        <v>123</v>
      </c>
      <c r="G48" s="22">
        <v>47</v>
      </c>
      <c r="H48" s="22">
        <v>28</v>
      </c>
      <c r="I48" s="22">
        <v>9</v>
      </c>
      <c r="J48" s="22">
        <v>3</v>
      </c>
      <c r="K48" s="22">
        <f>SUM(D48:J48)</f>
        <v>946</v>
      </c>
    </row>
    <row r="49" spans="1:11" x14ac:dyDescent="0.25">
      <c r="B49" s="589"/>
      <c r="C49" s="589"/>
    </row>
    <row r="50" spans="1:11" x14ac:dyDescent="0.25">
      <c r="A50" s="3" t="s">
        <v>166</v>
      </c>
      <c r="B50" s="590" t="s">
        <v>163</v>
      </c>
      <c r="C50" s="590"/>
      <c r="D50" s="173" t="s">
        <v>156</v>
      </c>
      <c r="E50" s="173" t="s">
        <v>157</v>
      </c>
      <c r="F50" s="173" t="s">
        <v>158</v>
      </c>
      <c r="G50" s="173" t="s">
        <v>159</v>
      </c>
      <c r="H50" s="173" t="s">
        <v>160</v>
      </c>
      <c r="I50" s="173" t="s">
        <v>161</v>
      </c>
      <c r="J50" s="173" t="s">
        <v>162</v>
      </c>
      <c r="K50" s="173" t="s">
        <v>246</v>
      </c>
    </row>
    <row r="51" spans="1:11" x14ac:dyDescent="0.25">
      <c r="A51" s="3" t="s">
        <v>166</v>
      </c>
      <c r="B51" s="590"/>
      <c r="C51" s="590"/>
      <c r="D51" s="22">
        <v>95</v>
      </c>
      <c r="E51" s="22">
        <v>16</v>
      </c>
      <c r="F51" s="22">
        <v>11</v>
      </c>
      <c r="G51" s="22">
        <v>1</v>
      </c>
      <c r="H51" s="22">
        <v>5</v>
      </c>
      <c r="I51" s="22">
        <v>0</v>
      </c>
      <c r="J51" s="22">
        <v>0</v>
      </c>
      <c r="K51" s="22">
        <f>SUM(D51:J51)</f>
        <v>128</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 xml:space="preserve">&amp;CCommon Data Set 2018-2019
</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F7" sqref="F7"/>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03" t="s">
        <v>531</v>
      </c>
      <c r="B1" s="603"/>
      <c r="C1" s="603"/>
      <c r="D1" s="603"/>
      <c r="E1" s="603"/>
    </row>
    <row r="2" spans="1:6" x14ac:dyDescent="0.25"/>
    <row r="3" spans="1:6" x14ac:dyDescent="0.25">
      <c r="A3" s="83" t="s">
        <v>532</v>
      </c>
      <c r="B3" s="85" t="s">
        <v>994</v>
      </c>
    </row>
    <row r="4" spans="1:6" s="209" customFormat="1" ht="72" customHeight="1" x14ac:dyDescent="0.25">
      <c r="A4" s="24" t="s">
        <v>532</v>
      </c>
      <c r="B4" s="532" t="s">
        <v>425</v>
      </c>
      <c r="C4" s="532"/>
      <c r="D4" s="532"/>
      <c r="E4" s="532"/>
      <c r="F4" s="532"/>
    </row>
    <row r="5" spans="1:6" ht="27" thickBot="1" x14ac:dyDescent="0.3">
      <c r="A5" s="83" t="s">
        <v>532</v>
      </c>
      <c r="B5" s="86" t="s">
        <v>533</v>
      </c>
      <c r="C5" s="32" t="s">
        <v>534</v>
      </c>
      <c r="D5" s="32" t="s">
        <v>212</v>
      </c>
      <c r="E5" s="32" t="s">
        <v>535</v>
      </c>
      <c r="F5" s="276" t="s">
        <v>880</v>
      </c>
    </row>
    <row r="6" spans="1:6" ht="13.8" thickBot="1" x14ac:dyDescent="0.3">
      <c r="A6" s="83" t="s">
        <v>532</v>
      </c>
      <c r="B6" s="231" t="s">
        <v>536</v>
      </c>
      <c r="C6" s="232"/>
      <c r="D6" s="232"/>
      <c r="E6" s="232"/>
      <c r="F6" s="233">
        <v>1</v>
      </c>
    </row>
    <row r="7" spans="1:6" ht="13.8" thickBot="1" x14ac:dyDescent="0.3">
      <c r="A7" s="83" t="s">
        <v>532</v>
      </c>
      <c r="B7" s="277" t="s">
        <v>881</v>
      </c>
      <c r="C7" s="235"/>
      <c r="D7" s="235"/>
      <c r="E7" s="235"/>
      <c r="F7" s="236">
        <v>3</v>
      </c>
    </row>
    <row r="8" spans="1:6" ht="13.8" thickBot="1" x14ac:dyDescent="0.3">
      <c r="A8" s="83" t="s">
        <v>532</v>
      </c>
      <c r="B8" s="234" t="s">
        <v>537</v>
      </c>
      <c r="C8" s="235"/>
      <c r="D8" s="235"/>
      <c r="E8" s="235"/>
      <c r="F8" s="236">
        <v>4</v>
      </c>
    </row>
    <row r="9" spans="1:6" ht="13.8" thickBot="1" x14ac:dyDescent="0.3">
      <c r="A9" s="83" t="s">
        <v>532</v>
      </c>
      <c r="B9" s="277" t="s">
        <v>882</v>
      </c>
      <c r="C9" s="269"/>
      <c r="D9" s="269"/>
      <c r="E9" s="269"/>
      <c r="F9" s="270">
        <v>5</v>
      </c>
    </row>
    <row r="10" spans="1:6" ht="13.8" thickBot="1" x14ac:dyDescent="0.3">
      <c r="A10" s="83" t="s">
        <v>532</v>
      </c>
      <c r="B10" s="251" t="s">
        <v>685</v>
      </c>
      <c r="C10" s="269"/>
      <c r="D10" s="269"/>
      <c r="E10" s="269"/>
      <c r="F10" s="270">
        <v>9</v>
      </c>
    </row>
    <row r="11" spans="1:6" ht="13.8" thickBot="1" x14ac:dyDescent="0.3">
      <c r="A11" s="83" t="s">
        <v>532</v>
      </c>
      <c r="B11" s="251" t="s">
        <v>629</v>
      </c>
      <c r="C11" s="269"/>
      <c r="D11" s="269"/>
      <c r="E11" s="269"/>
      <c r="F11" s="270">
        <v>10</v>
      </c>
    </row>
    <row r="12" spans="1:6" ht="13.8" thickBot="1" x14ac:dyDescent="0.3">
      <c r="A12" s="83" t="s">
        <v>532</v>
      </c>
      <c r="B12" s="251" t="s">
        <v>540</v>
      </c>
      <c r="C12" s="269"/>
      <c r="D12" s="269"/>
      <c r="E12" s="269"/>
      <c r="F12" s="270">
        <v>11</v>
      </c>
    </row>
    <row r="13" spans="1:6" ht="13.8" thickBot="1" x14ac:dyDescent="0.3">
      <c r="A13" s="83" t="s">
        <v>532</v>
      </c>
      <c r="B13" s="251" t="s">
        <v>630</v>
      </c>
      <c r="C13" s="269"/>
      <c r="D13" s="269"/>
      <c r="E13" s="269"/>
      <c r="F13" s="270">
        <v>12</v>
      </c>
    </row>
    <row r="14" spans="1:6" ht="13.8" thickBot="1" x14ac:dyDescent="0.3">
      <c r="A14" s="83" t="s">
        <v>532</v>
      </c>
      <c r="B14" s="251" t="s">
        <v>541</v>
      </c>
      <c r="C14" s="269"/>
      <c r="D14" s="269"/>
      <c r="E14" s="269"/>
      <c r="F14" s="270">
        <v>13</v>
      </c>
    </row>
    <row r="15" spans="1:6" ht="13.8" thickBot="1" x14ac:dyDescent="0.3">
      <c r="A15" s="83" t="s">
        <v>532</v>
      </c>
      <c r="B15" s="251" t="s">
        <v>631</v>
      </c>
      <c r="C15" s="269"/>
      <c r="D15" s="269"/>
      <c r="E15" s="269"/>
      <c r="F15" s="270">
        <v>14</v>
      </c>
    </row>
    <row r="16" spans="1:6" ht="13.8" thickBot="1" x14ac:dyDescent="0.3">
      <c r="A16" s="83" t="s">
        <v>532</v>
      </c>
      <c r="B16" s="251" t="s">
        <v>632</v>
      </c>
      <c r="C16" s="269"/>
      <c r="D16" s="269"/>
      <c r="E16" s="269"/>
      <c r="F16" s="270">
        <v>15</v>
      </c>
    </row>
    <row r="17" spans="1:6" ht="13.8" thickBot="1" x14ac:dyDescent="0.3">
      <c r="A17" s="83" t="s">
        <v>532</v>
      </c>
      <c r="B17" s="277" t="s">
        <v>883</v>
      </c>
      <c r="C17" s="269"/>
      <c r="D17" s="269"/>
      <c r="E17" s="269"/>
      <c r="F17" s="270">
        <v>16</v>
      </c>
    </row>
    <row r="18" spans="1:6" ht="13.8" thickBot="1" x14ac:dyDescent="0.3">
      <c r="A18" s="83" t="s">
        <v>532</v>
      </c>
      <c r="B18" s="251" t="s">
        <v>633</v>
      </c>
      <c r="C18" s="269"/>
      <c r="D18" s="269"/>
      <c r="E18" s="269"/>
      <c r="F18" s="270">
        <v>19</v>
      </c>
    </row>
    <row r="19" spans="1:6" ht="13.8" thickBot="1" x14ac:dyDescent="0.3">
      <c r="A19" s="83" t="s">
        <v>532</v>
      </c>
      <c r="B19" s="251" t="s">
        <v>834</v>
      </c>
      <c r="C19" s="269"/>
      <c r="D19" s="269"/>
      <c r="E19" s="269"/>
      <c r="F19" s="270">
        <v>22</v>
      </c>
    </row>
    <row r="20" spans="1:6" ht="13.8" thickBot="1" x14ac:dyDescent="0.3">
      <c r="A20" s="83" t="s">
        <v>532</v>
      </c>
      <c r="B20" s="251" t="s">
        <v>846</v>
      </c>
      <c r="C20" s="269"/>
      <c r="D20" s="269"/>
      <c r="E20" s="269"/>
      <c r="F20" s="270">
        <v>23</v>
      </c>
    </row>
    <row r="21" spans="1:6" ht="13.8" thickBot="1" x14ac:dyDescent="0.3">
      <c r="A21" s="83" t="s">
        <v>532</v>
      </c>
      <c r="B21" s="251" t="s">
        <v>835</v>
      </c>
      <c r="C21" s="269"/>
      <c r="D21" s="269"/>
      <c r="E21" s="269"/>
      <c r="F21" s="270">
        <v>24</v>
      </c>
    </row>
    <row r="22" spans="1:6" ht="13.8" thickBot="1" x14ac:dyDescent="0.3">
      <c r="A22" s="83" t="s">
        <v>532</v>
      </c>
      <c r="B22" s="251" t="s">
        <v>836</v>
      </c>
      <c r="C22" s="269"/>
      <c r="D22" s="269"/>
      <c r="E22" s="269"/>
      <c r="F22" s="270">
        <v>25</v>
      </c>
    </row>
    <row r="23" spans="1:6" ht="13.8" thickBot="1" x14ac:dyDescent="0.3">
      <c r="A23" s="83" t="s">
        <v>532</v>
      </c>
      <c r="B23" s="251" t="s">
        <v>538</v>
      </c>
      <c r="C23" s="269"/>
      <c r="D23" s="269"/>
      <c r="E23" s="269"/>
      <c r="F23" s="270">
        <v>26</v>
      </c>
    </row>
    <row r="24" spans="1:6" ht="13.8" thickBot="1" x14ac:dyDescent="0.3">
      <c r="A24" s="83" t="s">
        <v>532</v>
      </c>
      <c r="B24" s="251" t="s">
        <v>127</v>
      </c>
      <c r="C24" s="269"/>
      <c r="D24" s="269"/>
      <c r="E24" s="269"/>
      <c r="F24" s="270">
        <v>27</v>
      </c>
    </row>
    <row r="25" spans="1:6" ht="13.8" thickBot="1" x14ac:dyDescent="0.3">
      <c r="A25" s="83" t="s">
        <v>532</v>
      </c>
      <c r="B25" s="251" t="s">
        <v>128</v>
      </c>
      <c r="C25" s="269"/>
      <c r="D25" s="269"/>
      <c r="E25" s="269"/>
      <c r="F25" s="270" t="s">
        <v>129</v>
      </c>
    </row>
    <row r="26" spans="1:6" ht="13.8" thickBot="1" x14ac:dyDescent="0.3">
      <c r="A26" s="83" t="s">
        <v>532</v>
      </c>
      <c r="B26" s="251" t="s">
        <v>542</v>
      </c>
      <c r="C26" s="269"/>
      <c r="D26" s="269"/>
      <c r="E26" s="269"/>
      <c r="F26" s="270">
        <v>30</v>
      </c>
    </row>
    <row r="27" spans="1:6" ht="13.8" thickBot="1" x14ac:dyDescent="0.3">
      <c r="A27" s="83" t="s">
        <v>532</v>
      </c>
      <c r="B27" s="251" t="s">
        <v>315</v>
      </c>
      <c r="C27" s="269"/>
      <c r="D27" s="269"/>
      <c r="E27" s="269"/>
      <c r="F27" s="270">
        <v>31</v>
      </c>
    </row>
    <row r="28" spans="1:6" ht="13.8" thickBot="1" x14ac:dyDescent="0.3">
      <c r="A28" s="83" t="s">
        <v>532</v>
      </c>
      <c r="B28" s="251" t="s">
        <v>634</v>
      </c>
      <c r="C28" s="269"/>
      <c r="D28" s="269"/>
      <c r="E28" s="269"/>
      <c r="F28" s="270">
        <v>38</v>
      </c>
    </row>
    <row r="29" spans="1:6" ht="13.8" thickBot="1" x14ac:dyDescent="0.3">
      <c r="A29" s="83" t="s">
        <v>532</v>
      </c>
      <c r="B29" s="251" t="s">
        <v>635</v>
      </c>
      <c r="C29" s="269"/>
      <c r="D29" s="269"/>
      <c r="E29" s="269"/>
      <c r="F29" s="270">
        <v>39</v>
      </c>
    </row>
    <row r="30" spans="1:6" ht="13.8" thickBot="1" x14ac:dyDescent="0.3">
      <c r="A30" s="83" t="s">
        <v>532</v>
      </c>
      <c r="B30" s="251" t="s">
        <v>316</v>
      </c>
      <c r="C30" s="269"/>
      <c r="D30" s="269"/>
      <c r="E30" s="269"/>
      <c r="F30" s="270">
        <v>40</v>
      </c>
    </row>
    <row r="31" spans="1:6" ht="13.8" thickBot="1" x14ac:dyDescent="0.3">
      <c r="A31" s="83" t="s">
        <v>532</v>
      </c>
      <c r="B31" s="251" t="s">
        <v>636</v>
      </c>
      <c r="C31" s="269"/>
      <c r="D31" s="269"/>
      <c r="E31" s="269"/>
      <c r="F31" s="270">
        <v>41</v>
      </c>
    </row>
    <row r="32" spans="1:6" ht="13.8" thickBot="1" x14ac:dyDescent="0.3">
      <c r="A32" s="83" t="s">
        <v>532</v>
      </c>
      <c r="B32" s="251" t="s">
        <v>317</v>
      </c>
      <c r="C32" s="269"/>
      <c r="D32" s="269"/>
      <c r="E32" s="269"/>
      <c r="F32" s="270">
        <v>42</v>
      </c>
    </row>
    <row r="33" spans="1:6" ht="27" thickBot="1" x14ac:dyDescent="0.3">
      <c r="A33" s="83" t="s">
        <v>532</v>
      </c>
      <c r="B33" s="301" t="s">
        <v>130</v>
      </c>
      <c r="C33" s="269"/>
      <c r="D33" s="269"/>
      <c r="E33" s="269"/>
      <c r="F33" s="270">
        <v>43</v>
      </c>
    </row>
    <row r="34" spans="1:6" ht="13.8" thickBot="1" x14ac:dyDescent="0.3">
      <c r="A34" s="83" t="s">
        <v>532</v>
      </c>
      <c r="B34" s="251" t="s">
        <v>637</v>
      </c>
      <c r="C34" s="269"/>
      <c r="D34" s="269"/>
      <c r="E34" s="269"/>
      <c r="F34" s="270">
        <v>44</v>
      </c>
    </row>
    <row r="35" spans="1:6" ht="13.8" thickBot="1" x14ac:dyDescent="0.3">
      <c r="A35" s="83" t="s">
        <v>532</v>
      </c>
      <c r="B35" s="251" t="s">
        <v>638</v>
      </c>
      <c r="C35" s="269"/>
      <c r="D35" s="269"/>
      <c r="E35" s="269"/>
      <c r="F35" s="270">
        <v>45</v>
      </c>
    </row>
    <row r="36" spans="1:6" ht="13.8" thickBot="1" x14ac:dyDescent="0.3">
      <c r="A36" s="83" t="s">
        <v>532</v>
      </c>
      <c r="B36" s="251" t="s">
        <v>639</v>
      </c>
      <c r="C36" s="269"/>
      <c r="D36" s="269"/>
      <c r="E36" s="269"/>
      <c r="F36" s="270">
        <v>46</v>
      </c>
    </row>
    <row r="37" spans="1:6" ht="13.8" thickBot="1" x14ac:dyDescent="0.3">
      <c r="A37" s="83" t="s">
        <v>532</v>
      </c>
      <c r="B37" s="251" t="s">
        <v>640</v>
      </c>
      <c r="C37" s="269"/>
      <c r="D37" s="269"/>
      <c r="E37" s="269"/>
      <c r="F37" s="270">
        <v>47</v>
      </c>
    </row>
    <row r="38" spans="1:6" ht="13.8" thickBot="1" x14ac:dyDescent="0.3">
      <c r="A38" s="83" t="s">
        <v>532</v>
      </c>
      <c r="B38" s="251" t="s">
        <v>641</v>
      </c>
      <c r="C38" s="269"/>
      <c r="D38" s="269"/>
      <c r="E38" s="269"/>
      <c r="F38" s="270">
        <v>48</v>
      </c>
    </row>
    <row r="39" spans="1:6" ht="13.8" thickBot="1" x14ac:dyDescent="0.3">
      <c r="A39" s="83" t="s">
        <v>532</v>
      </c>
      <c r="B39" s="251" t="s">
        <v>642</v>
      </c>
      <c r="C39" s="269"/>
      <c r="D39" s="269"/>
      <c r="E39" s="269"/>
      <c r="F39" s="270">
        <v>49</v>
      </c>
    </row>
    <row r="40" spans="1:6" ht="13.8" thickBot="1" x14ac:dyDescent="0.3">
      <c r="A40" s="83" t="s">
        <v>532</v>
      </c>
      <c r="B40" s="251" t="s">
        <v>318</v>
      </c>
      <c r="C40" s="269"/>
      <c r="D40" s="269"/>
      <c r="E40" s="269"/>
      <c r="F40" s="270">
        <v>50</v>
      </c>
    </row>
    <row r="41" spans="1:6" ht="13.8" thickBot="1" x14ac:dyDescent="0.3">
      <c r="A41" s="83" t="s">
        <v>532</v>
      </c>
      <c r="B41" s="251" t="s">
        <v>884</v>
      </c>
      <c r="C41" s="269"/>
      <c r="D41" s="269"/>
      <c r="E41" s="269"/>
      <c r="F41" s="270">
        <v>51</v>
      </c>
    </row>
    <row r="42" spans="1:6" ht="13.8" thickBot="1" x14ac:dyDescent="0.3">
      <c r="A42" s="83" t="s">
        <v>532</v>
      </c>
      <c r="B42" s="251" t="s">
        <v>539</v>
      </c>
      <c r="C42" s="269"/>
      <c r="D42" s="269"/>
      <c r="E42" s="269"/>
      <c r="F42" s="270">
        <v>52</v>
      </c>
    </row>
    <row r="43" spans="1:6" ht="13.8" thickBot="1" x14ac:dyDescent="0.3">
      <c r="A43" s="83" t="s">
        <v>532</v>
      </c>
      <c r="B43" s="251" t="s">
        <v>851</v>
      </c>
      <c r="C43" s="269"/>
      <c r="D43" s="269"/>
      <c r="E43" s="269"/>
      <c r="F43" s="270">
        <v>54</v>
      </c>
    </row>
    <row r="44" spans="1:6" x14ac:dyDescent="0.25">
      <c r="A44" s="83" t="s">
        <v>532</v>
      </c>
      <c r="B44" s="271" t="s">
        <v>319</v>
      </c>
      <c r="C44" s="272"/>
      <c r="D44" s="272"/>
      <c r="E44" s="272"/>
      <c r="F44" s="273"/>
    </row>
    <row r="45" spans="1:6" x14ac:dyDescent="0.25">
      <c r="A45" s="83" t="s">
        <v>532</v>
      </c>
      <c r="B45" s="13" t="s">
        <v>759</v>
      </c>
      <c r="C45" s="200">
        <f>SUM(C6:C44)</f>
        <v>0</v>
      </c>
      <c r="D45" s="200">
        <f>SUM(D6:D44)</f>
        <v>0</v>
      </c>
      <c r="E45" s="200">
        <f>SUM(E6:E44)</f>
        <v>0</v>
      </c>
      <c r="F45" s="87"/>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 xml:space="preserve">&amp;CCommon Data Set 2018-2019
</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vt:lpstr>
      <vt:lpstr>Enrollment Persistence</vt:lpstr>
      <vt:lpstr>Admissions</vt:lpstr>
      <vt:lpstr>Transfers</vt:lpstr>
      <vt:lpstr>Student Life</vt:lpstr>
      <vt:lpstr>Expenses</vt:lpstr>
      <vt:lpstr>Financial Aid</vt:lpstr>
      <vt:lpstr>Courses and Faculty</vt:lpstr>
      <vt:lpstr>CDS-J</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Ross Peacock</cp:lastModifiedBy>
  <cp:lastPrinted>2018-09-12T15:06:01Z</cp:lastPrinted>
  <dcterms:created xsi:type="dcterms:W3CDTF">2001-06-11T17:38:48Z</dcterms:created>
  <dcterms:modified xsi:type="dcterms:W3CDTF">2019-09-19T18:49:18Z</dcterms:modified>
</cp:coreProperties>
</file>